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5.xml" ContentType="application/vnd.openxmlformats-officedocument.spreadsheetml.worksheet+xml"/>
  <Override PartName="/xl/drawings/drawing1.xml" ContentType="application/vnd.openxmlformats-officedocument.drawing+xml"/>
  <Override PartName="/xl/worksheets/sheet14.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ctrlProps/ctrlProp4.xml" ContentType="application/vnd.ms-excel.controlpropertie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trlProps/ctrlProp1.xml" ContentType="application/vnd.ms-excel.controlproperties+xml"/>
  <Override PartName="/xl/calcChain.xml" ContentType="application/vnd.openxmlformats-officedocument.spreadsheetml.calcChain+xml"/>
  <Override PartName="/xl/ctrlProps/ctrlProp2.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3.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4310" yWindow="-20" windowWidth="4320" windowHeight="9710" tabRatio="895"/>
  </bookViews>
  <sheets>
    <sheet name="Information Input" sheetId="73" r:id="rId1"/>
    <sheet name="Contents" sheetId="74" r:id="rId2"/>
    <sheet name="Report 1" sheetId="18" r:id="rId3"/>
    <sheet name="Report 2" sheetId="98" r:id="rId4"/>
    <sheet name="Report 3" sheetId="34" r:id="rId5"/>
    <sheet name="Report 4A" sheetId="77" r:id="rId6"/>
    <sheet name="Report 4B" sheetId="96" r:id="rId7"/>
    <sheet name="Report 5A" sheetId="20" r:id="rId8"/>
    <sheet name="Report 5D" sheetId="82" r:id="rId9"/>
    <sheet name="Report 5H" sheetId="86" r:id="rId10"/>
    <sheet name="Report 5I" sheetId="87" r:id="rId11"/>
    <sheet name="Report 5J" sheetId="88" r:id="rId12"/>
    <sheet name="Report 5K" sheetId="89" r:id="rId13"/>
    <sheet name="Report 5L" sheetId="90" r:id="rId14"/>
    <sheet name="Report 5M" sheetId="91" r:id="rId15"/>
    <sheet name="Report 6" sheetId="99" r:id="rId16"/>
    <sheet name="Report 7" sheetId="24" r:id="rId17"/>
    <sheet name="Report 8" sheetId="65" r:id="rId18"/>
    <sheet name="Report 9 " sheetId="70" r:id="rId19"/>
    <sheet name="Report 10" sheetId="64" r:id="rId20"/>
    <sheet name="Report 12B" sheetId="100" r:id="rId21"/>
    <sheet name="Report 15" sheetId="97" r:id="rId22"/>
    <sheet name="Notes" sheetId="66" r:id="rId23"/>
    <sheet name="Analysis" sheetId="67" r:id="rId24"/>
    <sheet name="Check Totals" sheetId="80" r:id="rId25"/>
    <sheet name="Data Export" sheetId="92" r:id="rId26"/>
  </sheets>
  <definedNames>
    <definedName name="_xlnm._FilterDatabase" localSheetId="25" hidden="1">'Data Export'!$AL$11:$BI$221</definedName>
    <definedName name="_xlnm._FilterDatabase" localSheetId="3" hidden="1">'Report 2'!$A$17:$O$50</definedName>
    <definedName name="_xlnm._FilterDatabase" localSheetId="15" hidden="1">'Report 6'!$A$21:$J$56</definedName>
    <definedName name="_xlnm.Print_Area" localSheetId="23">Analysis!$A$1:$U$58</definedName>
    <definedName name="_xlnm.Print_Area" localSheetId="24">'Check Totals'!$A$2:$AM$112</definedName>
    <definedName name="_xlnm.Print_Area" localSheetId="1">Contents!$B$2:$M$56</definedName>
    <definedName name="_xlnm.Print_Area" localSheetId="0">'Information Input'!$B$2:$K$50</definedName>
    <definedName name="_xlnm.Print_Area" localSheetId="22">Notes!$A$2:$B$155</definedName>
    <definedName name="_xlnm.Print_Area" localSheetId="2">'Report 1'!$A$2:$G$93,'Report 1'!$A$98:$G$179</definedName>
    <definedName name="_xlnm.Print_Area" localSheetId="19">'Report 10'!$A$2:$N$68</definedName>
    <definedName name="_xlnm.Print_Area" localSheetId="20">'Report 12B'!$A$2:$G$85</definedName>
    <definedName name="_xlnm.Print_Area" localSheetId="21">'Report 15'!$A$2:$P$86</definedName>
    <definedName name="_xlnm.Print_Area" localSheetId="4">'Report 3'!$A$2:$H$26</definedName>
    <definedName name="_xlnm.Print_Area" localSheetId="5">'Report 4A'!$A$12:$O$96,'Report 4A'!$A$98:$J$174</definedName>
    <definedName name="_xlnm.Print_Area" localSheetId="6">'Report 4B'!$A$2:$X$50,'Report 4B'!$A$54:$X$91,'Report 4B'!$A$95:$X$132,'Report 4B'!$A$136:$X$173,'Report 4B'!$A$177:$X$214,'Report 4B'!$A$218:$X$258</definedName>
    <definedName name="_xlnm.Print_Area" localSheetId="15">'Report 6'!$B$1:$J$67</definedName>
    <definedName name="_xlnm.Print_Area" localSheetId="16">'Report 7'!$A$2:$N$220</definedName>
    <definedName name="_xlnm.Print_Area" localSheetId="17">'Report 8'!$A$2:$G$71</definedName>
    <definedName name="_xlnm.Print_Area" localSheetId="18">'Report 9 '!$A$2:$O$124</definedName>
    <definedName name="_xlnm.Print_Titles" localSheetId="24">'Check Totals'!$A:$G,'Check Totals'!$1:$13</definedName>
    <definedName name="_xlnm.Print_Titles" localSheetId="22">Notes!$1:$19</definedName>
    <definedName name="_xlnm.Print_Titles" localSheetId="2">'Report 1'!$A:$B,'Report 1'!$2:$11</definedName>
    <definedName name="_xlnm.Print_Titles" localSheetId="19">'Report 10'!$A:$F</definedName>
    <definedName name="_xlnm.Print_Titles" localSheetId="20">'Report 12B'!$A:$B,'Report 12B'!$2:$6</definedName>
    <definedName name="_xlnm.Print_Titles" localSheetId="21">'Report 15'!$2:$10</definedName>
    <definedName name="_xlnm.Print_Titles" localSheetId="3">'Report 2'!$A:$G</definedName>
    <definedName name="_xlnm.Print_Titles" localSheetId="4">'Report 3'!$A:$C</definedName>
    <definedName name="_xlnm.Print_Titles" localSheetId="5">'Report 4A'!$A:$D,'Report 4A'!$2:$11</definedName>
    <definedName name="_xlnm.Print_Titles" localSheetId="6">'Report 4B'!$2:$12</definedName>
    <definedName name="_xlnm.Print_Titles" localSheetId="7">'Report 5A'!$A:$B,'Report 5A'!$1:$15</definedName>
    <definedName name="_xlnm.Print_Titles" localSheetId="8">'Report 5D'!$A:$B,'Report 5D'!$1:$15</definedName>
    <definedName name="_xlnm.Print_Titles" localSheetId="9">'Report 5H'!$A:$B,'Report 5H'!$1:$15</definedName>
    <definedName name="_xlnm.Print_Titles" localSheetId="10">'Report 5I'!$A:$B,'Report 5I'!$1:$15</definedName>
    <definedName name="_xlnm.Print_Titles" localSheetId="11">'Report 5J'!$A:$B,'Report 5J'!$1:$15</definedName>
    <definedName name="_xlnm.Print_Titles" localSheetId="12">'Report 5K'!$A:$B,'Report 5K'!$1:$15</definedName>
    <definedName name="_xlnm.Print_Titles" localSheetId="13">'Report 5L'!$A:$B,'Report 5L'!$1:$15</definedName>
    <definedName name="_xlnm.Print_Titles" localSheetId="14">'Report 5M'!$A:$B,'Report 5M'!$1:$15</definedName>
    <definedName name="_xlnm.Print_Titles" localSheetId="17">'Report 8'!$A:$B</definedName>
    <definedName name="_xlnm.Print_Titles" localSheetId="18">'Report 9 '!$2:$11</definedName>
  </definedNames>
  <calcPr calcId="162913"/>
</workbook>
</file>

<file path=xl/calcChain.xml><?xml version="1.0" encoding="utf-8"?>
<calcChain xmlns="http://schemas.openxmlformats.org/spreadsheetml/2006/main">
  <c r="A78" i="80" l="1"/>
  <c r="A62" i="80"/>
  <c r="E70" i="80" l="1"/>
  <c r="J2" i="73" l="1"/>
  <c r="C154" i="77" l="1"/>
  <c r="C153" i="77"/>
  <c r="C152" i="77"/>
  <c r="C151" i="77"/>
  <c r="C150" i="77"/>
  <c r="C149" i="77"/>
  <c r="C147" i="77"/>
  <c r="C146" i="77"/>
  <c r="C145" i="77"/>
  <c r="C144" i="77"/>
  <c r="C143" i="77"/>
  <c r="C142" i="77"/>
  <c r="C141" i="77"/>
  <c r="C140" i="77"/>
  <c r="C139" i="77"/>
  <c r="C138" i="77"/>
  <c r="C137" i="77"/>
  <c r="C136" i="77"/>
  <c r="C135" i="77"/>
  <c r="C134" i="77"/>
  <c r="C133" i="77"/>
  <c r="C132" i="77"/>
  <c r="C131" i="77"/>
  <c r="C130" i="77"/>
  <c r="C129" i="77"/>
  <c r="C128" i="77"/>
  <c r="C127" i="77"/>
  <c r="C126" i="77"/>
  <c r="C125" i="77"/>
  <c r="C124" i="77"/>
  <c r="C123" i="77"/>
  <c r="C122" i="77"/>
  <c r="C121" i="77"/>
  <c r="C120" i="77"/>
  <c r="C119" i="77"/>
  <c r="C118" i="77"/>
  <c r="C117" i="77"/>
  <c r="C116" i="77"/>
  <c r="C115" i="77"/>
  <c r="BH178" i="92" l="1"/>
  <c r="BH177" i="92"/>
  <c r="BH176" i="92"/>
  <c r="BH175" i="92"/>
  <c r="BH174" i="92"/>
  <c r="BH173" i="92"/>
  <c r="BH172" i="92"/>
  <c r="BH170" i="92"/>
  <c r="BH169" i="92"/>
  <c r="BH168" i="92"/>
  <c r="BH167" i="92"/>
  <c r="BH166" i="92"/>
  <c r="BH165" i="92"/>
  <c r="BH164" i="92"/>
  <c r="BH163" i="92"/>
  <c r="BH162" i="92"/>
  <c r="BH161" i="92"/>
  <c r="BH160" i="92"/>
  <c r="BH159" i="92"/>
  <c r="BH158" i="92"/>
  <c r="BH157" i="92"/>
  <c r="BH156" i="92"/>
  <c r="BH155" i="92"/>
  <c r="BH154" i="92"/>
  <c r="BH153" i="92"/>
  <c r="BH152" i="92"/>
  <c r="BH151" i="92"/>
  <c r="BH150" i="92"/>
  <c r="BH149" i="92"/>
  <c r="BH148" i="92"/>
  <c r="BH147" i="92"/>
  <c r="BH146" i="92"/>
  <c r="BH145" i="92"/>
  <c r="BH144" i="92"/>
  <c r="BH143" i="92"/>
  <c r="BH142" i="92"/>
  <c r="BH141" i="92"/>
  <c r="BH140" i="92"/>
  <c r="BH139" i="92"/>
  <c r="BH138" i="92"/>
  <c r="BG178" i="92"/>
  <c r="BG177" i="92"/>
  <c r="BG176" i="92"/>
  <c r="BG175" i="92"/>
  <c r="BG174" i="92"/>
  <c r="BG173" i="92"/>
  <c r="BG172" i="92"/>
  <c r="BG170" i="92"/>
  <c r="BG169" i="92"/>
  <c r="BG168" i="92"/>
  <c r="BG167" i="92"/>
  <c r="BG166" i="92"/>
  <c r="BG165" i="92"/>
  <c r="BG164" i="92"/>
  <c r="BG163" i="92"/>
  <c r="BG162" i="92"/>
  <c r="BG161" i="92"/>
  <c r="BG160" i="92"/>
  <c r="BG159" i="92"/>
  <c r="BG158" i="92"/>
  <c r="BG157" i="92"/>
  <c r="BG156" i="92"/>
  <c r="BG155" i="92"/>
  <c r="BG154" i="92"/>
  <c r="BG153" i="92"/>
  <c r="BG152" i="92"/>
  <c r="BG151" i="92"/>
  <c r="BG150" i="92"/>
  <c r="BG149" i="92"/>
  <c r="BG148" i="92"/>
  <c r="BG147" i="92"/>
  <c r="BG146" i="92"/>
  <c r="BG145" i="92"/>
  <c r="BG144" i="92"/>
  <c r="BG143" i="92"/>
  <c r="BG142" i="92"/>
  <c r="BG141" i="92"/>
  <c r="BG140" i="92"/>
  <c r="BG139" i="92"/>
  <c r="BG138" i="92"/>
  <c r="BF178" i="92"/>
  <c r="BF177" i="92"/>
  <c r="BF176" i="92"/>
  <c r="BF175" i="92"/>
  <c r="BF174" i="92"/>
  <c r="BF173" i="92"/>
  <c r="BF172" i="92"/>
  <c r="BF170" i="92"/>
  <c r="BF169" i="92"/>
  <c r="BF168" i="92"/>
  <c r="BF167" i="92"/>
  <c r="BF166" i="92"/>
  <c r="BF165" i="92"/>
  <c r="BF164" i="92"/>
  <c r="BF163" i="92"/>
  <c r="BF162" i="92"/>
  <c r="BF161" i="92"/>
  <c r="BF160" i="92"/>
  <c r="BF159" i="92"/>
  <c r="BF158" i="92"/>
  <c r="BF157" i="92"/>
  <c r="BF156" i="92"/>
  <c r="BF155" i="92"/>
  <c r="BF154" i="92"/>
  <c r="BF153" i="92"/>
  <c r="BF152" i="92"/>
  <c r="BF151" i="92"/>
  <c r="BF150" i="92"/>
  <c r="BF149" i="92"/>
  <c r="BF148" i="92"/>
  <c r="BF147" i="92"/>
  <c r="BF146" i="92"/>
  <c r="BF145" i="92"/>
  <c r="BF144" i="92"/>
  <c r="BF143" i="92"/>
  <c r="BF142" i="92"/>
  <c r="BF141" i="92"/>
  <c r="BF140" i="92"/>
  <c r="BF139" i="92"/>
  <c r="BF138" i="92"/>
  <c r="BE178" i="92"/>
  <c r="BE177" i="92"/>
  <c r="BE176" i="92"/>
  <c r="BE175" i="92"/>
  <c r="BE174" i="92"/>
  <c r="BE173" i="92"/>
  <c r="BE172" i="92"/>
  <c r="BE170" i="92"/>
  <c r="BE169" i="92"/>
  <c r="BE168" i="92"/>
  <c r="BE167" i="92"/>
  <c r="BE166" i="92"/>
  <c r="BE165" i="92"/>
  <c r="BE164" i="92"/>
  <c r="BE163" i="92"/>
  <c r="BE162" i="92"/>
  <c r="BE161" i="92"/>
  <c r="BE160" i="92"/>
  <c r="BE159" i="92"/>
  <c r="BE158" i="92"/>
  <c r="BE157" i="92"/>
  <c r="BE156" i="92"/>
  <c r="BE155" i="92"/>
  <c r="BE154" i="92"/>
  <c r="BE153" i="92"/>
  <c r="BE152" i="92"/>
  <c r="BE151" i="92"/>
  <c r="BE150" i="92"/>
  <c r="BE149" i="92"/>
  <c r="BE148" i="92"/>
  <c r="BE147" i="92"/>
  <c r="BE146" i="92"/>
  <c r="BE145" i="92"/>
  <c r="BE144" i="92"/>
  <c r="BE143" i="92"/>
  <c r="BE142" i="92"/>
  <c r="BE141" i="92"/>
  <c r="BE140" i="92"/>
  <c r="BE139" i="92"/>
  <c r="BE138" i="92"/>
  <c r="BC178" i="92"/>
  <c r="BC177" i="92"/>
  <c r="BC176" i="92"/>
  <c r="BC175" i="92"/>
  <c r="BC174" i="92"/>
  <c r="BC173" i="92"/>
  <c r="BC172" i="92"/>
  <c r="BC170" i="92"/>
  <c r="BC169" i="92"/>
  <c r="BC168" i="92"/>
  <c r="BC167" i="92"/>
  <c r="BC166" i="92"/>
  <c r="BC165" i="92"/>
  <c r="BC164" i="92"/>
  <c r="BC163" i="92"/>
  <c r="BC162" i="92"/>
  <c r="BC161" i="92"/>
  <c r="BC160" i="92"/>
  <c r="BC159" i="92"/>
  <c r="BC158" i="92"/>
  <c r="BC157" i="92"/>
  <c r="BC156" i="92"/>
  <c r="BC155" i="92"/>
  <c r="BC154" i="92"/>
  <c r="BC153" i="92"/>
  <c r="BC152" i="92"/>
  <c r="BC151" i="92"/>
  <c r="BC150" i="92"/>
  <c r="BC149" i="92"/>
  <c r="BC148" i="92"/>
  <c r="BC147" i="92"/>
  <c r="BC146" i="92"/>
  <c r="BC145" i="92"/>
  <c r="BC144" i="92"/>
  <c r="BC143" i="92"/>
  <c r="BC142" i="92"/>
  <c r="BC141" i="92"/>
  <c r="BC140" i="92"/>
  <c r="BC139" i="92"/>
  <c r="BC138" i="92"/>
  <c r="BH136" i="92"/>
  <c r="BH135" i="92"/>
  <c r="BH134" i="92"/>
  <c r="BH133" i="92"/>
  <c r="BH132" i="92"/>
  <c r="BH131" i="92"/>
  <c r="BH130" i="92"/>
  <c r="BH128" i="92"/>
  <c r="BH127" i="92"/>
  <c r="BH126" i="92"/>
  <c r="BH125" i="92"/>
  <c r="BH124" i="92"/>
  <c r="BH123" i="92"/>
  <c r="BH122" i="92"/>
  <c r="BH121" i="92"/>
  <c r="BH120" i="92"/>
  <c r="BH119" i="92"/>
  <c r="BH118" i="92"/>
  <c r="BH117" i="92"/>
  <c r="BH116" i="92"/>
  <c r="BH115" i="92"/>
  <c r="BH114" i="92"/>
  <c r="BH113" i="92"/>
  <c r="BH112" i="92"/>
  <c r="BH111" i="92"/>
  <c r="BH110" i="92"/>
  <c r="BH109" i="92"/>
  <c r="BH108" i="92"/>
  <c r="BH107" i="92"/>
  <c r="BH106" i="92"/>
  <c r="BH105" i="92"/>
  <c r="BH104" i="92"/>
  <c r="BH103" i="92"/>
  <c r="BH102" i="92"/>
  <c r="BH101" i="92"/>
  <c r="BH100" i="92"/>
  <c r="BH99" i="92"/>
  <c r="BH98" i="92"/>
  <c r="BH97" i="92"/>
  <c r="BH96" i="92"/>
  <c r="BG136" i="92"/>
  <c r="BG135" i="92"/>
  <c r="BG134" i="92"/>
  <c r="BG133" i="92"/>
  <c r="BG132" i="92"/>
  <c r="BG131" i="92"/>
  <c r="BG130" i="92"/>
  <c r="BG128" i="92"/>
  <c r="BG127" i="92"/>
  <c r="BG126" i="92"/>
  <c r="BG125" i="92"/>
  <c r="BG124" i="92"/>
  <c r="BG123" i="92"/>
  <c r="BG122" i="92"/>
  <c r="BG121" i="92"/>
  <c r="BG120" i="92"/>
  <c r="BG119" i="92"/>
  <c r="BG118" i="92"/>
  <c r="BG117" i="92"/>
  <c r="BG116" i="92"/>
  <c r="BG115" i="92"/>
  <c r="BG114" i="92"/>
  <c r="BG113" i="92"/>
  <c r="BG112" i="92"/>
  <c r="BG111" i="92"/>
  <c r="BG110" i="92"/>
  <c r="BG109" i="92"/>
  <c r="BG108" i="92"/>
  <c r="BG107" i="92"/>
  <c r="BG106" i="92"/>
  <c r="BG105" i="92"/>
  <c r="BG104" i="92"/>
  <c r="BG103" i="92"/>
  <c r="BG102" i="92"/>
  <c r="BG101" i="92"/>
  <c r="BG100" i="92"/>
  <c r="BG99" i="92"/>
  <c r="BG98" i="92"/>
  <c r="BG97" i="92"/>
  <c r="BG96" i="92"/>
  <c r="BF136" i="92"/>
  <c r="BF135" i="92"/>
  <c r="BF134" i="92"/>
  <c r="BF133" i="92"/>
  <c r="BF132" i="92"/>
  <c r="BF131" i="92"/>
  <c r="BF130" i="92"/>
  <c r="BF128" i="92"/>
  <c r="BF127" i="92"/>
  <c r="BF126" i="92"/>
  <c r="BF125" i="92"/>
  <c r="BF124" i="92"/>
  <c r="BF123" i="92"/>
  <c r="BF122" i="92"/>
  <c r="BF121" i="92"/>
  <c r="BF120" i="92"/>
  <c r="BF119" i="92"/>
  <c r="BF118" i="92"/>
  <c r="BF117" i="92"/>
  <c r="BF116" i="92"/>
  <c r="BF115" i="92"/>
  <c r="BF114" i="92"/>
  <c r="BF113" i="92"/>
  <c r="BF112" i="92"/>
  <c r="BF111" i="92"/>
  <c r="BF110" i="92"/>
  <c r="BF109" i="92"/>
  <c r="BF108" i="92"/>
  <c r="BF107" i="92"/>
  <c r="BF106" i="92"/>
  <c r="BF105" i="92"/>
  <c r="BF104" i="92"/>
  <c r="BF103" i="92"/>
  <c r="BF102" i="92"/>
  <c r="BF101" i="92"/>
  <c r="BF100" i="92"/>
  <c r="BF99" i="92"/>
  <c r="BF98" i="92"/>
  <c r="BF97" i="92"/>
  <c r="BF96" i="92"/>
  <c r="BE136" i="92"/>
  <c r="BE135" i="92"/>
  <c r="BE134" i="92"/>
  <c r="BE133" i="92"/>
  <c r="BE132" i="92"/>
  <c r="BE131" i="92"/>
  <c r="BE130" i="92"/>
  <c r="BE128" i="92"/>
  <c r="BE127" i="92"/>
  <c r="BE126" i="92"/>
  <c r="BE125" i="92"/>
  <c r="BE124" i="92"/>
  <c r="BE123" i="92"/>
  <c r="BE122" i="92"/>
  <c r="BE121" i="92"/>
  <c r="BE120" i="92"/>
  <c r="BE119" i="92"/>
  <c r="BE118" i="92"/>
  <c r="BE117" i="92"/>
  <c r="BE116" i="92"/>
  <c r="BE115" i="92"/>
  <c r="BE114" i="92"/>
  <c r="BE113" i="92"/>
  <c r="BE112" i="92"/>
  <c r="BE111" i="92"/>
  <c r="BE110" i="92"/>
  <c r="BE109" i="92"/>
  <c r="BE108" i="92"/>
  <c r="BE107" i="92"/>
  <c r="BE106" i="92"/>
  <c r="BE105" i="92"/>
  <c r="BE104" i="92"/>
  <c r="BE103" i="92"/>
  <c r="BE102" i="92"/>
  <c r="BE101" i="92"/>
  <c r="BE100" i="92"/>
  <c r="BE99" i="92"/>
  <c r="BE98" i="92"/>
  <c r="BE97" i="92"/>
  <c r="BE96" i="92"/>
  <c r="BC136" i="92"/>
  <c r="BC135" i="92"/>
  <c r="BC134" i="92"/>
  <c r="BC133" i="92"/>
  <c r="BC132" i="92"/>
  <c r="BC131" i="92"/>
  <c r="BC130" i="92"/>
  <c r="BC128" i="92"/>
  <c r="BC127" i="92"/>
  <c r="BC126" i="92"/>
  <c r="BC125" i="92"/>
  <c r="BC124" i="92"/>
  <c r="BC123" i="92"/>
  <c r="BC122" i="92"/>
  <c r="BC121" i="92"/>
  <c r="BC120" i="92"/>
  <c r="BC119" i="92"/>
  <c r="BC118" i="92"/>
  <c r="BC117" i="92"/>
  <c r="BC116" i="92"/>
  <c r="BC115" i="92"/>
  <c r="BC114" i="92"/>
  <c r="BC113" i="92"/>
  <c r="BC112" i="92"/>
  <c r="BC111" i="92"/>
  <c r="BC110" i="92"/>
  <c r="BC109" i="92"/>
  <c r="BC108" i="92"/>
  <c r="BC107" i="92"/>
  <c r="BC106" i="92"/>
  <c r="BC105" i="92"/>
  <c r="BC104" i="92"/>
  <c r="BC103" i="92"/>
  <c r="BC102" i="92"/>
  <c r="BC101" i="92"/>
  <c r="BC100" i="92"/>
  <c r="BC99" i="92"/>
  <c r="BC98" i="92"/>
  <c r="BC97" i="92"/>
  <c r="BC96" i="92"/>
  <c r="BH94" i="92"/>
  <c r="BH93" i="92"/>
  <c r="BH92" i="92"/>
  <c r="BH91" i="92"/>
  <c r="BH90" i="92"/>
  <c r="BH89" i="92"/>
  <c r="BH88" i="92"/>
  <c r="BH86" i="92"/>
  <c r="BH85" i="92"/>
  <c r="BH84" i="92"/>
  <c r="BH83" i="92"/>
  <c r="BH82" i="92"/>
  <c r="BH81" i="92"/>
  <c r="BH80" i="92"/>
  <c r="BH79" i="92"/>
  <c r="BH78" i="92"/>
  <c r="BH77" i="92"/>
  <c r="BH76" i="92"/>
  <c r="BH75" i="92"/>
  <c r="BH74" i="92"/>
  <c r="BH73" i="92"/>
  <c r="BH72" i="92"/>
  <c r="BH71" i="92"/>
  <c r="BH70" i="92"/>
  <c r="BH69" i="92"/>
  <c r="BH68" i="92"/>
  <c r="BH67" i="92"/>
  <c r="BH66" i="92"/>
  <c r="BH65" i="92"/>
  <c r="BH64" i="92"/>
  <c r="BH63" i="92"/>
  <c r="BH62" i="92"/>
  <c r="BH61" i="92"/>
  <c r="BH60" i="92"/>
  <c r="BH59" i="92"/>
  <c r="BH58" i="92"/>
  <c r="BH57" i="92"/>
  <c r="BH56" i="92"/>
  <c r="BH55" i="92"/>
  <c r="BH54" i="92"/>
  <c r="BC54" i="92"/>
  <c r="BG94" i="92"/>
  <c r="BG93" i="92"/>
  <c r="BG92" i="92"/>
  <c r="BG91" i="92"/>
  <c r="BG90" i="92"/>
  <c r="BG89" i="92"/>
  <c r="BG88" i="92"/>
  <c r="BG86" i="92"/>
  <c r="BG85" i="92"/>
  <c r="BG84" i="92"/>
  <c r="BG83" i="92"/>
  <c r="BG82" i="92"/>
  <c r="BG81" i="92"/>
  <c r="BG80" i="92"/>
  <c r="BG79" i="92"/>
  <c r="BG78" i="92"/>
  <c r="BG77" i="92"/>
  <c r="BG76" i="92"/>
  <c r="BG75" i="92"/>
  <c r="BG74" i="92"/>
  <c r="BG73" i="92"/>
  <c r="BG72" i="92"/>
  <c r="BG71" i="92"/>
  <c r="BG70" i="92"/>
  <c r="BG69" i="92"/>
  <c r="BG68" i="92"/>
  <c r="BG67" i="92"/>
  <c r="BG66" i="92"/>
  <c r="BG65" i="92"/>
  <c r="BG64" i="92"/>
  <c r="BG63" i="92"/>
  <c r="BG62" i="92"/>
  <c r="BG61" i="92"/>
  <c r="BG60" i="92"/>
  <c r="BG59" i="92"/>
  <c r="BG58" i="92"/>
  <c r="BG57" i="92"/>
  <c r="BG56" i="92"/>
  <c r="BG55" i="92"/>
  <c r="BG54" i="92"/>
  <c r="BF94" i="92"/>
  <c r="BF93" i="92"/>
  <c r="BF92" i="92"/>
  <c r="BF91" i="92"/>
  <c r="BF90" i="92"/>
  <c r="BF89" i="92"/>
  <c r="BF88" i="92"/>
  <c r="BF86" i="92"/>
  <c r="BF85" i="92"/>
  <c r="BF84" i="92"/>
  <c r="BF83" i="92"/>
  <c r="BF82" i="92"/>
  <c r="BF81" i="92"/>
  <c r="BF80" i="92"/>
  <c r="BF79" i="92"/>
  <c r="BF78" i="92"/>
  <c r="BF77" i="92"/>
  <c r="BF76" i="92"/>
  <c r="BF75" i="92"/>
  <c r="BF74" i="92"/>
  <c r="BF73" i="92"/>
  <c r="BF72" i="92"/>
  <c r="BF71" i="92"/>
  <c r="BF70" i="92"/>
  <c r="BF69" i="92"/>
  <c r="BF68" i="92"/>
  <c r="BF67" i="92"/>
  <c r="BF66" i="92"/>
  <c r="BF65" i="92"/>
  <c r="BF64" i="92"/>
  <c r="BF63" i="92"/>
  <c r="BF62" i="92"/>
  <c r="BF61" i="92"/>
  <c r="BF60" i="92"/>
  <c r="BF59" i="92"/>
  <c r="BF58" i="92"/>
  <c r="BF57" i="92"/>
  <c r="BF56" i="92"/>
  <c r="BF55" i="92"/>
  <c r="BF54" i="92"/>
  <c r="BE94" i="92"/>
  <c r="BE93" i="92"/>
  <c r="BE92" i="92"/>
  <c r="BE91" i="92"/>
  <c r="BE90" i="92"/>
  <c r="BE89" i="92"/>
  <c r="BE88" i="92"/>
  <c r="BE86" i="92"/>
  <c r="BE85" i="92"/>
  <c r="BE84" i="92"/>
  <c r="BE83" i="92"/>
  <c r="BE82" i="92"/>
  <c r="BE81" i="92"/>
  <c r="BE80" i="92"/>
  <c r="BE79" i="92"/>
  <c r="BE78" i="92"/>
  <c r="BE77" i="92"/>
  <c r="BE76" i="92"/>
  <c r="BE75" i="92"/>
  <c r="BE74" i="92"/>
  <c r="BE73" i="92"/>
  <c r="BE72" i="92"/>
  <c r="BE71" i="92"/>
  <c r="BE70" i="92"/>
  <c r="BE69" i="92"/>
  <c r="BE68" i="92"/>
  <c r="BE67" i="92"/>
  <c r="BE66" i="92"/>
  <c r="BE65" i="92"/>
  <c r="BE64" i="92"/>
  <c r="BE63" i="92"/>
  <c r="BE62" i="92"/>
  <c r="BE61" i="92"/>
  <c r="BE60" i="92"/>
  <c r="BE59" i="92"/>
  <c r="BE58" i="92"/>
  <c r="BE57" i="92"/>
  <c r="BE56" i="92"/>
  <c r="BE55" i="92"/>
  <c r="BE54" i="92"/>
  <c r="BC94" i="92"/>
  <c r="BC93" i="92"/>
  <c r="BC92" i="92"/>
  <c r="BC91" i="92"/>
  <c r="BC90" i="92"/>
  <c r="BC89" i="92"/>
  <c r="BC88" i="92"/>
  <c r="BC86" i="92"/>
  <c r="BC85" i="92"/>
  <c r="BC84" i="92"/>
  <c r="BC83" i="92"/>
  <c r="BC82" i="92"/>
  <c r="BC81" i="92"/>
  <c r="BC80" i="92"/>
  <c r="BC79" i="92"/>
  <c r="BC78" i="92"/>
  <c r="BC77" i="92"/>
  <c r="BC76" i="92"/>
  <c r="BC75" i="92"/>
  <c r="BC74" i="92"/>
  <c r="BC73" i="92"/>
  <c r="BC72" i="92"/>
  <c r="BC71" i="92"/>
  <c r="BC70" i="92"/>
  <c r="BC69" i="92"/>
  <c r="BC68" i="92"/>
  <c r="BC67" i="92"/>
  <c r="BC66" i="92"/>
  <c r="BC65" i="92"/>
  <c r="BC64" i="92"/>
  <c r="BC63" i="92"/>
  <c r="BC62" i="92"/>
  <c r="BC61" i="92"/>
  <c r="BC60" i="92"/>
  <c r="BC59" i="92"/>
  <c r="BC58" i="92"/>
  <c r="BC57" i="92"/>
  <c r="BC56" i="92"/>
  <c r="BC55" i="92"/>
  <c r="BH52" i="92"/>
  <c r="BH51" i="92"/>
  <c r="BH50" i="92"/>
  <c r="BH49" i="92"/>
  <c r="BH48" i="92"/>
  <c r="BH47" i="92"/>
  <c r="BH46" i="92"/>
  <c r="BH44" i="92"/>
  <c r="BH43" i="92"/>
  <c r="BH42" i="92"/>
  <c r="BH41" i="92"/>
  <c r="BH40" i="92"/>
  <c r="BH39" i="92"/>
  <c r="BH38" i="92"/>
  <c r="BH37" i="92"/>
  <c r="BH36" i="92"/>
  <c r="BH35" i="92"/>
  <c r="BH34" i="92"/>
  <c r="BH33" i="92"/>
  <c r="BH32" i="92"/>
  <c r="BH31" i="92"/>
  <c r="BH30" i="92"/>
  <c r="BH29" i="92"/>
  <c r="BH28" i="92"/>
  <c r="BH27" i="92"/>
  <c r="BH26" i="92"/>
  <c r="BH25" i="92"/>
  <c r="BH24" i="92"/>
  <c r="BH23" i="92"/>
  <c r="BH22" i="92"/>
  <c r="BH21" i="92"/>
  <c r="BH20" i="92"/>
  <c r="BH19" i="92"/>
  <c r="BH18" i="92"/>
  <c r="BH17" i="92"/>
  <c r="BH16" i="92"/>
  <c r="BH15" i="92"/>
  <c r="BH14" i="92"/>
  <c r="BH13" i="92"/>
  <c r="BH12" i="92"/>
  <c r="BG52" i="92"/>
  <c r="BG51" i="92"/>
  <c r="BG50" i="92"/>
  <c r="BG49" i="92"/>
  <c r="BG48" i="92"/>
  <c r="BG47" i="92"/>
  <c r="BG46" i="92"/>
  <c r="BG44" i="92"/>
  <c r="BG43" i="92"/>
  <c r="BG42" i="92"/>
  <c r="BG41" i="92"/>
  <c r="BG40" i="92"/>
  <c r="BG39" i="92"/>
  <c r="BG38" i="92"/>
  <c r="BG37" i="92"/>
  <c r="BG36" i="92"/>
  <c r="BG35" i="92"/>
  <c r="BG34" i="92"/>
  <c r="BG33" i="92"/>
  <c r="BG32" i="92"/>
  <c r="BG31" i="92"/>
  <c r="BG30" i="92"/>
  <c r="BG29" i="92"/>
  <c r="BG28" i="92"/>
  <c r="BG27" i="92"/>
  <c r="BG26" i="92"/>
  <c r="BG25" i="92"/>
  <c r="BG24" i="92"/>
  <c r="BG23" i="92"/>
  <c r="BG22" i="92"/>
  <c r="BG21" i="92"/>
  <c r="BG20" i="92"/>
  <c r="BG19" i="92"/>
  <c r="BG18" i="92"/>
  <c r="BG17" i="92"/>
  <c r="BG16" i="92"/>
  <c r="BG15" i="92"/>
  <c r="BG14" i="92"/>
  <c r="BG13" i="92"/>
  <c r="BG12" i="92"/>
  <c r="BF52" i="92"/>
  <c r="BF51" i="92"/>
  <c r="BF50" i="92"/>
  <c r="BF49" i="92"/>
  <c r="BF48" i="92"/>
  <c r="BF47" i="92"/>
  <c r="BF46" i="92"/>
  <c r="BF44" i="92"/>
  <c r="BF43" i="92"/>
  <c r="BF42" i="92"/>
  <c r="BF41" i="92"/>
  <c r="BF40" i="92"/>
  <c r="BF39" i="92"/>
  <c r="BF38" i="92"/>
  <c r="BF37" i="92"/>
  <c r="BF36" i="92"/>
  <c r="BF35" i="92"/>
  <c r="BF34" i="92"/>
  <c r="BF33" i="92"/>
  <c r="BF32" i="92"/>
  <c r="BF31" i="92"/>
  <c r="BF30" i="92"/>
  <c r="BF29" i="92"/>
  <c r="BF28" i="92"/>
  <c r="BF27" i="92"/>
  <c r="BF26" i="92"/>
  <c r="BF25" i="92"/>
  <c r="BF24" i="92"/>
  <c r="BF23" i="92"/>
  <c r="BF22" i="92"/>
  <c r="BF21" i="92"/>
  <c r="BF20" i="92"/>
  <c r="BF19" i="92"/>
  <c r="BF18" i="92"/>
  <c r="BF17" i="92"/>
  <c r="BF16" i="92"/>
  <c r="BF15" i="92"/>
  <c r="BF14" i="92"/>
  <c r="BF13" i="92"/>
  <c r="BF12" i="92"/>
  <c r="BE52" i="92"/>
  <c r="BE51" i="92"/>
  <c r="BE50" i="92"/>
  <c r="BE49" i="92"/>
  <c r="BE48" i="92"/>
  <c r="BE47" i="92"/>
  <c r="BE46" i="92"/>
  <c r="BE44" i="92"/>
  <c r="BE43" i="92"/>
  <c r="BE42" i="92"/>
  <c r="BE41" i="92"/>
  <c r="BE40" i="92"/>
  <c r="BE39" i="92"/>
  <c r="BE38" i="92"/>
  <c r="BE37" i="92"/>
  <c r="BE36" i="92"/>
  <c r="BE35" i="92"/>
  <c r="BE34" i="92"/>
  <c r="BE33" i="92"/>
  <c r="BE32" i="92"/>
  <c r="BE31" i="92"/>
  <c r="BE30" i="92"/>
  <c r="BE29" i="92"/>
  <c r="BE28" i="92"/>
  <c r="BE27" i="92"/>
  <c r="BE26" i="92"/>
  <c r="BE25" i="92"/>
  <c r="BE24" i="92"/>
  <c r="BE23" i="92"/>
  <c r="BE22" i="92"/>
  <c r="BE21" i="92"/>
  <c r="BE20" i="92"/>
  <c r="BE19" i="92"/>
  <c r="BE18" i="92"/>
  <c r="BE17" i="92"/>
  <c r="BE16" i="92"/>
  <c r="BE15" i="92"/>
  <c r="BE14" i="92"/>
  <c r="BE13" i="92"/>
  <c r="BE12" i="92"/>
  <c r="BC52" i="92"/>
  <c r="BC51" i="92"/>
  <c r="BC50" i="92"/>
  <c r="BC49" i="92"/>
  <c r="BC48" i="92"/>
  <c r="BC47" i="92"/>
  <c r="BC46" i="92"/>
  <c r="BC44" i="92"/>
  <c r="BC43" i="92"/>
  <c r="BC42" i="92"/>
  <c r="BC41" i="92"/>
  <c r="BC40" i="92"/>
  <c r="BC39" i="92"/>
  <c r="BC38" i="92"/>
  <c r="BC37" i="92"/>
  <c r="BC36" i="92"/>
  <c r="BC35" i="92"/>
  <c r="BC34" i="92"/>
  <c r="BC33" i="92"/>
  <c r="BC32" i="92"/>
  <c r="BC31" i="92"/>
  <c r="BC30" i="92"/>
  <c r="BC29" i="92"/>
  <c r="BC28" i="92"/>
  <c r="BC27" i="92"/>
  <c r="BC26" i="92"/>
  <c r="BC25" i="92"/>
  <c r="BC24" i="92"/>
  <c r="BC23" i="92"/>
  <c r="BC22" i="92"/>
  <c r="BC21" i="92"/>
  <c r="BC20" i="92"/>
  <c r="BC19" i="92"/>
  <c r="BC18" i="92"/>
  <c r="BC17" i="92"/>
  <c r="BC16" i="92"/>
  <c r="BC15" i="92"/>
  <c r="BC14" i="92"/>
  <c r="BC13" i="92"/>
  <c r="BC12" i="92"/>
  <c r="F18" i="100" l="1"/>
  <c r="E18" i="100"/>
  <c r="D18" i="100"/>
  <c r="C18" i="100"/>
  <c r="F30" i="74" l="1"/>
  <c r="E30" i="74"/>
  <c r="C30" i="74"/>
  <c r="A7" i="100"/>
  <c r="B85" i="100"/>
  <c r="A85" i="100"/>
  <c r="F84" i="100"/>
  <c r="E84" i="100"/>
  <c r="D84" i="100"/>
  <c r="C84" i="100"/>
  <c r="B84" i="100"/>
  <c r="A84" i="100"/>
  <c r="F83" i="100"/>
  <c r="E83" i="100"/>
  <c r="D83" i="100"/>
  <c r="C83" i="100"/>
  <c r="B83" i="100"/>
  <c r="A83" i="100"/>
  <c r="F82" i="100"/>
  <c r="E82" i="100"/>
  <c r="D82" i="100"/>
  <c r="C82" i="100"/>
  <c r="B82" i="100"/>
  <c r="A82" i="100"/>
  <c r="F81" i="100"/>
  <c r="E81" i="100"/>
  <c r="D81" i="100"/>
  <c r="C81" i="100"/>
  <c r="B81" i="100"/>
  <c r="A81" i="100"/>
  <c r="F80" i="100"/>
  <c r="E80" i="100"/>
  <c r="D80" i="100"/>
  <c r="C80" i="100"/>
  <c r="B80" i="100"/>
  <c r="A80" i="100"/>
  <c r="F79" i="100"/>
  <c r="E79" i="100"/>
  <c r="D79" i="100"/>
  <c r="C79" i="100"/>
  <c r="B79" i="100"/>
  <c r="A79" i="100"/>
  <c r="F78" i="100"/>
  <c r="E78" i="100"/>
  <c r="D78" i="100"/>
  <c r="C78" i="100"/>
  <c r="B78" i="100"/>
  <c r="A78" i="100"/>
  <c r="F77" i="100"/>
  <c r="E77" i="100"/>
  <c r="D77" i="100"/>
  <c r="C77" i="100"/>
  <c r="B77" i="100"/>
  <c r="A77" i="100"/>
  <c r="F76" i="100"/>
  <c r="E76" i="100"/>
  <c r="D76" i="100"/>
  <c r="C76" i="100"/>
  <c r="B76" i="100"/>
  <c r="A76" i="100"/>
  <c r="F75" i="100"/>
  <c r="E75" i="100"/>
  <c r="D75" i="100"/>
  <c r="C75" i="100"/>
  <c r="B75" i="100"/>
  <c r="A75" i="100"/>
  <c r="F74" i="100"/>
  <c r="E74" i="100"/>
  <c r="D74" i="100"/>
  <c r="C74" i="100"/>
  <c r="B74" i="100"/>
  <c r="A74" i="100"/>
  <c r="F73" i="100"/>
  <c r="E73" i="100"/>
  <c r="D73" i="100"/>
  <c r="C73" i="100"/>
  <c r="B73" i="100"/>
  <c r="A73" i="100"/>
  <c r="F72" i="100"/>
  <c r="E72" i="100"/>
  <c r="D72" i="100"/>
  <c r="C72" i="100"/>
  <c r="B72" i="100"/>
  <c r="A72" i="100"/>
  <c r="B71" i="100"/>
  <c r="B70" i="100"/>
  <c r="A70" i="100"/>
  <c r="F59" i="100"/>
  <c r="E59" i="100"/>
  <c r="D59" i="100"/>
  <c r="C59" i="100"/>
  <c r="B59" i="100"/>
  <c r="A59" i="100"/>
  <c r="G58" i="100"/>
  <c r="B58" i="100"/>
  <c r="A58" i="100"/>
  <c r="G57" i="100"/>
  <c r="B57" i="100"/>
  <c r="A57" i="100"/>
  <c r="G56" i="100"/>
  <c r="B56" i="100"/>
  <c r="A56" i="100"/>
  <c r="G55" i="100"/>
  <c r="B55" i="100"/>
  <c r="A55" i="100"/>
  <c r="G54" i="100"/>
  <c r="B54" i="100"/>
  <c r="A54" i="100"/>
  <c r="G53" i="100"/>
  <c r="B53" i="100"/>
  <c r="A53" i="100"/>
  <c r="G52" i="100"/>
  <c r="B52" i="100"/>
  <c r="A52" i="100"/>
  <c r="G51" i="100"/>
  <c r="B51" i="100"/>
  <c r="A51" i="100"/>
  <c r="G50" i="100"/>
  <c r="B50" i="100"/>
  <c r="A50" i="100"/>
  <c r="G49" i="100"/>
  <c r="B49" i="100"/>
  <c r="A49" i="100"/>
  <c r="G48" i="100"/>
  <c r="B48" i="100"/>
  <c r="A48" i="100"/>
  <c r="G47" i="100"/>
  <c r="B47" i="100"/>
  <c r="A47" i="100"/>
  <c r="G46" i="100"/>
  <c r="B46" i="100"/>
  <c r="A46" i="100"/>
  <c r="B45" i="100"/>
  <c r="D44" i="100"/>
  <c r="B44" i="100"/>
  <c r="A44" i="100"/>
  <c r="F33" i="100"/>
  <c r="F85" i="100" s="1"/>
  <c r="E33" i="100"/>
  <c r="E85" i="100" s="1"/>
  <c r="D33" i="100"/>
  <c r="C33" i="100"/>
  <c r="C85" i="100" s="1"/>
  <c r="G32" i="100"/>
  <c r="G31" i="100"/>
  <c r="G83" i="100" s="1"/>
  <c r="G30" i="100"/>
  <c r="G82" i="100" s="1"/>
  <c r="G29" i="100"/>
  <c r="G81" i="100" s="1"/>
  <c r="G28" i="100"/>
  <c r="G27" i="100"/>
  <c r="G79" i="100" s="1"/>
  <c r="G26" i="100"/>
  <c r="G78" i="100" s="1"/>
  <c r="G25" i="100"/>
  <c r="G77" i="100" s="1"/>
  <c r="G24" i="100"/>
  <c r="G23" i="100"/>
  <c r="G75" i="100" s="1"/>
  <c r="G22" i="100"/>
  <c r="G74" i="100" s="1"/>
  <c r="G21" i="100"/>
  <c r="G73" i="100" s="1"/>
  <c r="G20" i="100"/>
  <c r="E44" i="100"/>
  <c r="D70" i="100"/>
  <c r="C44" i="100"/>
  <c r="K215" i="24"/>
  <c r="K95" i="24"/>
  <c r="K96" i="24"/>
  <c r="K97" i="24"/>
  <c r="K98" i="24"/>
  <c r="K99" i="24"/>
  <c r="K100" i="24"/>
  <c r="K101" i="24"/>
  <c r="K102" i="24"/>
  <c r="K103" i="24"/>
  <c r="K104" i="24"/>
  <c r="K105" i="24"/>
  <c r="K106" i="24"/>
  <c r="K107" i="24"/>
  <c r="K108" i="24"/>
  <c r="K109" i="24"/>
  <c r="K110" i="24"/>
  <c r="K111" i="24"/>
  <c r="K112" i="24"/>
  <c r="K113" i="24"/>
  <c r="K114" i="24"/>
  <c r="K115" i="24"/>
  <c r="K116" i="24"/>
  <c r="K117" i="24"/>
  <c r="K118" i="24"/>
  <c r="K119" i="24"/>
  <c r="K120" i="24"/>
  <c r="K121" i="24"/>
  <c r="K122" i="24"/>
  <c r="K123" i="24"/>
  <c r="K124" i="24"/>
  <c r="K125" i="24"/>
  <c r="K126" i="24"/>
  <c r="K127" i="24"/>
  <c r="K128" i="24"/>
  <c r="K129" i="24"/>
  <c r="K130" i="24"/>
  <c r="K131" i="24"/>
  <c r="K132" i="24"/>
  <c r="K133" i="24"/>
  <c r="K134" i="24"/>
  <c r="K135" i="24"/>
  <c r="K136" i="24"/>
  <c r="K137" i="24"/>
  <c r="K138" i="24"/>
  <c r="K139" i="24"/>
  <c r="K140" i="24"/>
  <c r="K141" i="24"/>
  <c r="K142" i="24"/>
  <c r="K143" i="24"/>
  <c r="K144" i="24"/>
  <c r="K145" i="24"/>
  <c r="K146" i="24"/>
  <c r="K147" i="24"/>
  <c r="K148" i="24"/>
  <c r="K149" i="24"/>
  <c r="K150" i="24"/>
  <c r="K151" i="24"/>
  <c r="K152" i="24"/>
  <c r="K153" i="24"/>
  <c r="K154" i="24"/>
  <c r="K155" i="24"/>
  <c r="K156" i="24"/>
  <c r="K157" i="24"/>
  <c r="K158" i="24"/>
  <c r="K159" i="24"/>
  <c r="K160" i="24"/>
  <c r="K161" i="24"/>
  <c r="K162" i="24"/>
  <c r="K163" i="24"/>
  <c r="K164" i="24"/>
  <c r="K165" i="24"/>
  <c r="K166" i="24"/>
  <c r="K167" i="24"/>
  <c r="K168" i="24"/>
  <c r="K169" i="24"/>
  <c r="K170" i="24"/>
  <c r="K171" i="24"/>
  <c r="K172" i="24"/>
  <c r="K173" i="24"/>
  <c r="K174" i="24"/>
  <c r="K175" i="24"/>
  <c r="K176" i="24"/>
  <c r="K177" i="24"/>
  <c r="K178" i="24"/>
  <c r="K179" i="24"/>
  <c r="K180" i="24"/>
  <c r="K181" i="24"/>
  <c r="K182" i="24"/>
  <c r="K183" i="24"/>
  <c r="K184" i="24"/>
  <c r="K185" i="24"/>
  <c r="K186" i="24"/>
  <c r="K187" i="24"/>
  <c r="K188" i="24"/>
  <c r="K189" i="24"/>
  <c r="K190" i="24"/>
  <c r="K191" i="24"/>
  <c r="K192" i="24"/>
  <c r="K193" i="24"/>
  <c r="K194" i="24"/>
  <c r="K195" i="24"/>
  <c r="K196" i="24"/>
  <c r="K197" i="24"/>
  <c r="K198" i="24"/>
  <c r="K199" i="24"/>
  <c r="K200" i="24"/>
  <c r="K201" i="24"/>
  <c r="K202" i="24"/>
  <c r="K203" i="24"/>
  <c r="K204" i="24"/>
  <c r="K205" i="24"/>
  <c r="K206" i="24"/>
  <c r="K207" i="24"/>
  <c r="K208" i="24"/>
  <c r="K209" i="24"/>
  <c r="K210" i="24"/>
  <c r="K211" i="24"/>
  <c r="K212" i="24"/>
  <c r="K213" i="24"/>
  <c r="K214" i="24"/>
  <c r="G76" i="100" l="1"/>
  <c r="G72" i="100"/>
  <c r="G80" i="100"/>
  <c r="G84" i="100"/>
  <c r="D85" i="100"/>
  <c r="G59" i="100"/>
  <c r="F44" i="100"/>
  <c r="F70" i="100"/>
  <c r="C70" i="100"/>
  <c r="G18" i="100"/>
  <c r="E70" i="100"/>
  <c r="G33" i="100"/>
  <c r="G85" i="100" s="1"/>
  <c r="G70" i="100" l="1"/>
  <c r="G44" i="100"/>
  <c r="F25" i="74" l="1"/>
  <c r="E25" i="74"/>
  <c r="C25" i="74"/>
  <c r="D55" i="99"/>
  <c r="D54" i="99"/>
  <c r="D53" i="99"/>
  <c r="D52" i="99"/>
  <c r="D51" i="99"/>
  <c r="D50" i="99"/>
  <c r="D49" i="99"/>
  <c r="D48" i="99"/>
  <c r="D47" i="99"/>
  <c r="D46" i="99"/>
  <c r="D45" i="99"/>
  <c r="D44" i="99"/>
  <c r="D43" i="99"/>
  <c r="D42" i="99"/>
  <c r="D41" i="99"/>
  <c r="D40" i="99"/>
  <c r="D39" i="99"/>
  <c r="D38" i="99"/>
  <c r="D37" i="99"/>
  <c r="D36" i="99"/>
  <c r="D35" i="99"/>
  <c r="D34" i="99"/>
  <c r="D33" i="99"/>
  <c r="D32" i="99"/>
  <c r="D31" i="99"/>
  <c r="D30" i="99"/>
  <c r="D29" i="99"/>
  <c r="D28" i="99"/>
  <c r="D27" i="99"/>
  <c r="D26" i="99"/>
  <c r="D25" i="99"/>
  <c r="D24" i="99"/>
  <c r="D23" i="99"/>
  <c r="D22" i="99"/>
  <c r="F55" i="99"/>
  <c r="B7" i="99"/>
  <c r="G55" i="99"/>
  <c r="AN18" i="98"/>
  <c r="BG180" i="92" s="1"/>
  <c r="H51" i="98"/>
  <c r="BC45" i="92" s="1"/>
  <c r="F59" i="98"/>
  <c r="F58" i="98"/>
  <c r="F57" i="98"/>
  <c r="F56" i="98"/>
  <c r="F55" i="98"/>
  <c r="F54" i="98"/>
  <c r="F53" i="98"/>
  <c r="F52" i="98"/>
  <c r="F51" i="98"/>
  <c r="C55" i="99" s="1"/>
  <c r="F50" i="98"/>
  <c r="C54" i="99" s="1"/>
  <c r="AO58" i="98"/>
  <c r="BH220" i="92" s="1"/>
  <c r="AN58" i="98"/>
  <c r="BG220" i="92" s="1"/>
  <c r="AM58" i="98"/>
  <c r="BF220" i="92" s="1"/>
  <c r="AL58" i="98"/>
  <c r="BE220" i="92" s="1"/>
  <c r="AJ58" i="98"/>
  <c r="BC220" i="92" s="1"/>
  <c r="AO57" i="98"/>
  <c r="BH219" i="92" s="1"/>
  <c r="AN57" i="98"/>
  <c r="BG219" i="92" s="1"/>
  <c r="AM57" i="98"/>
  <c r="BF219" i="92" s="1"/>
  <c r="AL57" i="98"/>
  <c r="BE219" i="92" s="1"/>
  <c r="AJ57" i="98"/>
  <c r="BC219" i="92" s="1"/>
  <c r="AO56" i="98"/>
  <c r="BH218" i="92" s="1"/>
  <c r="AN56" i="98"/>
  <c r="BG218" i="92" s="1"/>
  <c r="AM56" i="98"/>
  <c r="BF218" i="92" s="1"/>
  <c r="AL56" i="98"/>
  <c r="BE218" i="92" s="1"/>
  <c r="AJ56" i="98"/>
  <c r="BC218" i="92" s="1"/>
  <c r="AO55" i="98"/>
  <c r="BH217" i="92" s="1"/>
  <c r="AN55" i="98"/>
  <c r="BG217" i="92" s="1"/>
  <c r="AM55" i="98"/>
  <c r="BF217" i="92" s="1"/>
  <c r="AL55" i="98"/>
  <c r="BE217" i="92" s="1"/>
  <c r="AJ55" i="98"/>
  <c r="BC217" i="92" s="1"/>
  <c r="AO54" i="98"/>
  <c r="BH216" i="92" s="1"/>
  <c r="AN54" i="98"/>
  <c r="BG216" i="92" s="1"/>
  <c r="AM54" i="98"/>
  <c r="BF216" i="92" s="1"/>
  <c r="AL54" i="98"/>
  <c r="BE216" i="92" s="1"/>
  <c r="AJ54" i="98"/>
  <c r="BC216" i="92" s="1"/>
  <c r="AO53" i="98"/>
  <c r="BH215" i="92" s="1"/>
  <c r="AN53" i="98"/>
  <c r="BG215" i="92" s="1"/>
  <c r="AM53" i="98"/>
  <c r="BF215" i="92" s="1"/>
  <c r="AL53" i="98"/>
  <c r="BE215" i="92" s="1"/>
  <c r="AJ53" i="98"/>
  <c r="BC215" i="92" s="1"/>
  <c r="AO52" i="98"/>
  <c r="BH214" i="92" s="1"/>
  <c r="AN52" i="98"/>
  <c r="BG214" i="92" s="1"/>
  <c r="AM52" i="98"/>
  <c r="BF214" i="92" s="1"/>
  <c r="AL52" i="98"/>
  <c r="BE214" i="92" s="1"/>
  <c r="AJ52" i="98"/>
  <c r="BC214" i="92" s="1"/>
  <c r="H59" i="98"/>
  <c r="BC53" i="92" s="1"/>
  <c r="J51" i="98"/>
  <c r="K51" i="98"/>
  <c r="L51" i="98"/>
  <c r="BG45" i="92" s="1"/>
  <c r="M51" i="98"/>
  <c r="O51" i="98"/>
  <c r="BC87" i="92" s="1"/>
  <c r="Q51" i="98"/>
  <c r="BE87" i="92" s="1"/>
  <c r="R51" i="98"/>
  <c r="BF87" i="92" s="1"/>
  <c r="S51" i="98"/>
  <c r="T51" i="98"/>
  <c r="BH87" i="92" s="1"/>
  <c r="V51" i="98"/>
  <c r="BC129" i="92" s="1"/>
  <c r="X51" i="98"/>
  <c r="BE129" i="92" s="1"/>
  <c r="Y51" i="98"/>
  <c r="Z51" i="98"/>
  <c r="AA51" i="98"/>
  <c r="BH129" i="92" s="1"/>
  <c r="AC51" i="98"/>
  <c r="BC171" i="92" s="1"/>
  <c r="AE51" i="98"/>
  <c r="AF51" i="98"/>
  <c r="AG51" i="98"/>
  <c r="BG171" i="92" s="1"/>
  <c r="AH51" i="98"/>
  <c r="BH171" i="92" s="1"/>
  <c r="AO50" i="98"/>
  <c r="BH212" i="92" s="1"/>
  <c r="AN50" i="98"/>
  <c r="BG212" i="92" s="1"/>
  <c r="AM50" i="98"/>
  <c r="BF212" i="92" s="1"/>
  <c r="AL50" i="98"/>
  <c r="BE212" i="92" s="1"/>
  <c r="AO49" i="98"/>
  <c r="BH211" i="92" s="1"/>
  <c r="AN49" i="98"/>
  <c r="BG211" i="92" s="1"/>
  <c r="AM49" i="98"/>
  <c r="BF211" i="92" s="1"/>
  <c r="AL49" i="98"/>
  <c r="BE211" i="92" s="1"/>
  <c r="AO48" i="98"/>
  <c r="BH210" i="92" s="1"/>
  <c r="AN48" i="98"/>
  <c r="BG210" i="92" s="1"/>
  <c r="AM48" i="98"/>
  <c r="BF210" i="92" s="1"/>
  <c r="AL48" i="98"/>
  <c r="BE210" i="92" s="1"/>
  <c r="AO47" i="98"/>
  <c r="BH209" i="92" s="1"/>
  <c r="AN47" i="98"/>
  <c r="BG209" i="92" s="1"/>
  <c r="AM47" i="98"/>
  <c r="BF209" i="92" s="1"/>
  <c r="AL47" i="98"/>
  <c r="BE209" i="92" s="1"/>
  <c r="AO46" i="98"/>
  <c r="BH208" i="92" s="1"/>
  <c r="AN46" i="98"/>
  <c r="BG208" i="92" s="1"/>
  <c r="AM46" i="98"/>
  <c r="BF208" i="92" s="1"/>
  <c r="AL46" i="98"/>
  <c r="BE208" i="92" s="1"/>
  <c r="AO45" i="98"/>
  <c r="BH207" i="92" s="1"/>
  <c r="AN45" i="98"/>
  <c r="BG207" i="92" s="1"/>
  <c r="AM45" i="98"/>
  <c r="BF207" i="92" s="1"/>
  <c r="AL45" i="98"/>
  <c r="BE207" i="92" s="1"/>
  <c r="AO44" i="98"/>
  <c r="BH206" i="92" s="1"/>
  <c r="AN44" i="98"/>
  <c r="BG206" i="92" s="1"/>
  <c r="AM44" i="98"/>
  <c r="BF206" i="92" s="1"/>
  <c r="AL44" i="98"/>
  <c r="BE206" i="92" s="1"/>
  <c r="AO43" i="98"/>
  <c r="BH205" i="92" s="1"/>
  <c r="AN43" i="98"/>
  <c r="BG205" i="92" s="1"/>
  <c r="AM43" i="98"/>
  <c r="BF205" i="92" s="1"/>
  <c r="AL43" i="98"/>
  <c r="BE205" i="92" s="1"/>
  <c r="AO42" i="98"/>
  <c r="BH204" i="92" s="1"/>
  <c r="AN42" i="98"/>
  <c r="BG204" i="92" s="1"/>
  <c r="AM42" i="98"/>
  <c r="BF204" i="92" s="1"/>
  <c r="AL42" i="98"/>
  <c r="BE204" i="92" s="1"/>
  <c r="AO41" i="98"/>
  <c r="BH203" i="92" s="1"/>
  <c r="AN41" i="98"/>
  <c r="BG203" i="92" s="1"/>
  <c r="AM41" i="98"/>
  <c r="BF203" i="92" s="1"/>
  <c r="AL41" i="98"/>
  <c r="BE203" i="92" s="1"/>
  <c r="AO40" i="98"/>
  <c r="BH202" i="92" s="1"/>
  <c r="AN40" i="98"/>
  <c r="BG202" i="92" s="1"/>
  <c r="AM40" i="98"/>
  <c r="BF202" i="92" s="1"/>
  <c r="AL40" i="98"/>
  <c r="BE202" i="92" s="1"/>
  <c r="AO39" i="98"/>
  <c r="BH201" i="92" s="1"/>
  <c r="AN39" i="98"/>
  <c r="BG201" i="92" s="1"/>
  <c r="AM39" i="98"/>
  <c r="BF201" i="92" s="1"/>
  <c r="AL39" i="98"/>
  <c r="BE201" i="92" s="1"/>
  <c r="AO38" i="98"/>
  <c r="BH200" i="92" s="1"/>
  <c r="AN38" i="98"/>
  <c r="BG200" i="92" s="1"/>
  <c r="AM38" i="98"/>
  <c r="BF200" i="92" s="1"/>
  <c r="AL38" i="98"/>
  <c r="BE200" i="92" s="1"/>
  <c r="AO37" i="98"/>
  <c r="BH199" i="92" s="1"/>
  <c r="AN37" i="98"/>
  <c r="BG199" i="92" s="1"/>
  <c r="AM37" i="98"/>
  <c r="BF199" i="92" s="1"/>
  <c r="AL37" i="98"/>
  <c r="BE199" i="92" s="1"/>
  <c r="AO36" i="98"/>
  <c r="BH198" i="92" s="1"/>
  <c r="AN36" i="98"/>
  <c r="BG198" i="92" s="1"/>
  <c r="AM36" i="98"/>
  <c r="BF198" i="92" s="1"/>
  <c r="AL36" i="98"/>
  <c r="BE198" i="92" s="1"/>
  <c r="AO35" i="98"/>
  <c r="BH197" i="92" s="1"/>
  <c r="AN35" i="98"/>
  <c r="BG197" i="92" s="1"/>
  <c r="AM35" i="98"/>
  <c r="BF197" i="92" s="1"/>
  <c r="AL35" i="98"/>
  <c r="BE197" i="92" s="1"/>
  <c r="AO34" i="98"/>
  <c r="BH196" i="92" s="1"/>
  <c r="AN34" i="98"/>
  <c r="BG196" i="92" s="1"/>
  <c r="AM34" i="98"/>
  <c r="BF196" i="92" s="1"/>
  <c r="AL34" i="98"/>
  <c r="BE196" i="92" s="1"/>
  <c r="AO33" i="98"/>
  <c r="BH195" i="92" s="1"/>
  <c r="AN33" i="98"/>
  <c r="BG195" i="92" s="1"/>
  <c r="AM33" i="98"/>
  <c r="BF195" i="92" s="1"/>
  <c r="AL33" i="98"/>
  <c r="BE195" i="92" s="1"/>
  <c r="AO32" i="98"/>
  <c r="BH194" i="92" s="1"/>
  <c r="AN32" i="98"/>
  <c r="BG194" i="92" s="1"/>
  <c r="AM32" i="98"/>
  <c r="BF194" i="92" s="1"/>
  <c r="AL32" i="98"/>
  <c r="BE194" i="92" s="1"/>
  <c r="AO31" i="98"/>
  <c r="BH193" i="92" s="1"/>
  <c r="AN31" i="98"/>
  <c r="BG193" i="92" s="1"/>
  <c r="AM31" i="98"/>
  <c r="BF193" i="92" s="1"/>
  <c r="AL31" i="98"/>
  <c r="BE193" i="92" s="1"/>
  <c r="AO30" i="98"/>
  <c r="BH192" i="92" s="1"/>
  <c r="AN30" i="98"/>
  <c r="BG192" i="92" s="1"/>
  <c r="AM30" i="98"/>
  <c r="BF192" i="92" s="1"/>
  <c r="AL30" i="98"/>
  <c r="BE192" i="92" s="1"/>
  <c r="AO29" i="98"/>
  <c r="BH191" i="92" s="1"/>
  <c r="AN29" i="98"/>
  <c r="BG191" i="92" s="1"/>
  <c r="AM29" i="98"/>
  <c r="BF191" i="92" s="1"/>
  <c r="AL29" i="98"/>
  <c r="BE191" i="92" s="1"/>
  <c r="AO28" i="98"/>
  <c r="BH190" i="92" s="1"/>
  <c r="AN28" i="98"/>
  <c r="BG190" i="92" s="1"/>
  <c r="AM28" i="98"/>
  <c r="BF190" i="92" s="1"/>
  <c r="AL28" i="98"/>
  <c r="BE190" i="92" s="1"/>
  <c r="AO27" i="98"/>
  <c r="BH189" i="92" s="1"/>
  <c r="AN27" i="98"/>
  <c r="BG189" i="92" s="1"/>
  <c r="AM27" i="98"/>
  <c r="BF189" i="92" s="1"/>
  <c r="AL27" i="98"/>
  <c r="BE189" i="92" s="1"/>
  <c r="AO26" i="98"/>
  <c r="BH188" i="92" s="1"/>
  <c r="AN26" i="98"/>
  <c r="BG188" i="92" s="1"/>
  <c r="AM26" i="98"/>
  <c r="BF188" i="92" s="1"/>
  <c r="AL26" i="98"/>
  <c r="BE188" i="92" s="1"/>
  <c r="AO25" i="98"/>
  <c r="BH187" i="92" s="1"/>
  <c r="AN25" i="98"/>
  <c r="BG187" i="92" s="1"/>
  <c r="AM25" i="98"/>
  <c r="BF187" i="92" s="1"/>
  <c r="AL25" i="98"/>
  <c r="BE187" i="92" s="1"/>
  <c r="AO24" i="98"/>
  <c r="BH186" i="92" s="1"/>
  <c r="AN24" i="98"/>
  <c r="BG186" i="92" s="1"/>
  <c r="AM24" i="98"/>
  <c r="BF186" i="92" s="1"/>
  <c r="AL24" i="98"/>
  <c r="BE186" i="92" s="1"/>
  <c r="AO23" i="98"/>
  <c r="BH185" i="92" s="1"/>
  <c r="AN23" i="98"/>
  <c r="BG185" i="92" s="1"/>
  <c r="AM23" i="98"/>
  <c r="BF185" i="92" s="1"/>
  <c r="AL23" i="98"/>
  <c r="BE185" i="92" s="1"/>
  <c r="AO22" i="98"/>
  <c r="BH184" i="92" s="1"/>
  <c r="AN22" i="98"/>
  <c r="BG184" i="92" s="1"/>
  <c r="AM22" i="98"/>
  <c r="BF184" i="92" s="1"/>
  <c r="AL22" i="98"/>
  <c r="BE184" i="92" s="1"/>
  <c r="AO21" i="98"/>
  <c r="BH183" i="92" s="1"/>
  <c r="AN21" i="98"/>
  <c r="BG183" i="92" s="1"/>
  <c r="AM21" i="98"/>
  <c r="BF183" i="92" s="1"/>
  <c r="AL21" i="98"/>
  <c r="BE183" i="92" s="1"/>
  <c r="AO20" i="98"/>
  <c r="BH182" i="92" s="1"/>
  <c r="AN20" i="98"/>
  <c r="BG182" i="92" s="1"/>
  <c r="AM20" i="98"/>
  <c r="BF182" i="92" s="1"/>
  <c r="AL20" i="98"/>
  <c r="BE182" i="92" s="1"/>
  <c r="AO19" i="98"/>
  <c r="BH181" i="92" s="1"/>
  <c r="AN19" i="98"/>
  <c r="BG181" i="92" s="1"/>
  <c r="AM19" i="98"/>
  <c r="BF181" i="92" s="1"/>
  <c r="AL19" i="98"/>
  <c r="BE181" i="92" s="1"/>
  <c r="AO18" i="98"/>
  <c r="BH180" i="92" s="1"/>
  <c r="AM18" i="98"/>
  <c r="BF180" i="92" s="1"/>
  <c r="AL18" i="98"/>
  <c r="BE180" i="92" s="1"/>
  <c r="AJ50" i="98"/>
  <c r="BC212" i="92" s="1"/>
  <c r="AJ49" i="98"/>
  <c r="BC211" i="92" s="1"/>
  <c r="AJ48" i="98"/>
  <c r="BC210" i="92" s="1"/>
  <c r="AJ47" i="98"/>
  <c r="BC209" i="92" s="1"/>
  <c r="AJ46" i="98"/>
  <c r="BC208" i="92" s="1"/>
  <c r="AJ45" i="98"/>
  <c r="BC207" i="92" s="1"/>
  <c r="AJ44" i="98"/>
  <c r="BC206" i="92" s="1"/>
  <c r="AJ43" i="98"/>
  <c r="BC205" i="92" s="1"/>
  <c r="AJ42" i="98"/>
  <c r="BC204" i="92" s="1"/>
  <c r="AJ41" i="98"/>
  <c r="BC203" i="92" s="1"/>
  <c r="AJ40" i="98"/>
  <c r="BC202" i="92" s="1"/>
  <c r="AJ39" i="98"/>
  <c r="BC201" i="92" s="1"/>
  <c r="AJ38" i="98"/>
  <c r="BC200" i="92" s="1"/>
  <c r="AJ37" i="98"/>
  <c r="BC199" i="92" s="1"/>
  <c r="AJ36" i="98"/>
  <c r="BC198" i="92" s="1"/>
  <c r="AJ35" i="98"/>
  <c r="BC197" i="92" s="1"/>
  <c r="AJ34" i="98"/>
  <c r="BC196" i="92" s="1"/>
  <c r="AJ33" i="98"/>
  <c r="BC195" i="92" s="1"/>
  <c r="AJ32" i="98"/>
  <c r="BC194" i="92" s="1"/>
  <c r="AJ31" i="98"/>
  <c r="BC193" i="92" s="1"/>
  <c r="AJ30" i="98"/>
  <c r="BC192" i="92" s="1"/>
  <c r="AJ29" i="98"/>
  <c r="BC191" i="92" s="1"/>
  <c r="AJ28" i="98"/>
  <c r="BC190" i="92" s="1"/>
  <c r="AJ27" i="98"/>
  <c r="BC189" i="92" s="1"/>
  <c r="AJ26" i="98"/>
  <c r="BC188" i="92" s="1"/>
  <c r="AJ25" i="98"/>
  <c r="BC187" i="92" s="1"/>
  <c r="AJ24" i="98"/>
  <c r="BC186" i="92" s="1"/>
  <c r="AJ23" i="98"/>
  <c r="BC185" i="92" s="1"/>
  <c r="AJ22" i="98"/>
  <c r="BC184" i="92" s="1"/>
  <c r="AJ21" i="98"/>
  <c r="BC183" i="92" s="1"/>
  <c r="AJ20" i="98"/>
  <c r="BC182" i="92" s="1"/>
  <c r="AJ19" i="98"/>
  <c r="BC181" i="92" s="1"/>
  <c r="AJ18" i="98"/>
  <c r="F13" i="74"/>
  <c r="E13" i="74"/>
  <c r="C13" i="74"/>
  <c r="E23" i="99" l="1"/>
  <c r="H23" i="99" s="1"/>
  <c r="E35" i="99"/>
  <c r="H35" i="99" s="1"/>
  <c r="E24" i="99"/>
  <c r="H24" i="99" s="1"/>
  <c r="E28" i="99"/>
  <c r="H28" i="99" s="1"/>
  <c r="E32" i="99"/>
  <c r="H32" i="99" s="1"/>
  <c r="E36" i="99"/>
  <c r="H36" i="99" s="1"/>
  <c r="E40" i="99"/>
  <c r="H40" i="99" s="1"/>
  <c r="E44" i="99"/>
  <c r="J44" i="99" s="1"/>
  <c r="E48" i="99"/>
  <c r="H48" i="99" s="1"/>
  <c r="E52" i="99"/>
  <c r="H52" i="99" s="1"/>
  <c r="AO51" i="98"/>
  <c r="BH213" i="92" s="1"/>
  <c r="E25" i="99"/>
  <c r="H25" i="99" s="1"/>
  <c r="E29" i="99"/>
  <c r="H29" i="99" s="1"/>
  <c r="E33" i="99"/>
  <c r="J33" i="99" s="1"/>
  <c r="E37" i="99"/>
  <c r="J37" i="99" s="1"/>
  <c r="E41" i="99"/>
  <c r="J41" i="99" s="1"/>
  <c r="E45" i="99"/>
  <c r="J45" i="99" s="1"/>
  <c r="E49" i="99"/>
  <c r="J49" i="99" s="1"/>
  <c r="E53" i="99"/>
  <c r="H53" i="99" s="1"/>
  <c r="AL51" i="98"/>
  <c r="BE213" i="92" s="1"/>
  <c r="E27" i="99"/>
  <c r="H27" i="99" s="1"/>
  <c r="E31" i="99"/>
  <c r="H31" i="99" s="1"/>
  <c r="E39" i="99"/>
  <c r="H39" i="99" s="1"/>
  <c r="E43" i="99"/>
  <c r="H43" i="99" s="1"/>
  <c r="E47" i="99"/>
  <c r="H47" i="99" s="1"/>
  <c r="E51" i="99"/>
  <c r="H51" i="99" s="1"/>
  <c r="AN51" i="98"/>
  <c r="BG213" i="92" s="1"/>
  <c r="AJ51" i="98"/>
  <c r="BC213" i="92" s="1"/>
  <c r="BC180" i="92"/>
  <c r="E22" i="99"/>
  <c r="J22" i="99" s="1"/>
  <c r="E26" i="99"/>
  <c r="H26" i="99" s="1"/>
  <c r="E30" i="99"/>
  <c r="E34" i="99"/>
  <c r="H34" i="99" s="1"/>
  <c r="E38" i="99"/>
  <c r="J38" i="99" s="1"/>
  <c r="E42" i="99"/>
  <c r="H42" i="99" s="1"/>
  <c r="E46" i="99"/>
  <c r="H46" i="99" s="1"/>
  <c r="E50" i="99"/>
  <c r="H50" i="99" s="1"/>
  <c r="E54" i="99"/>
  <c r="J54" i="99" s="1"/>
  <c r="O59" i="98"/>
  <c r="BC95" i="92" s="1"/>
  <c r="J24" i="99"/>
  <c r="R59" i="98"/>
  <c r="BF95" i="92" s="1"/>
  <c r="K59" i="98"/>
  <c r="BF53" i="92" s="1"/>
  <c r="BF45" i="92"/>
  <c r="AG59" i="98"/>
  <c r="BG179" i="92" s="1"/>
  <c r="V59" i="98"/>
  <c r="BC137" i="92" s="1"/>
  <c r="AF59" i="98"/>
  <c r="BF179" i="92" s="1"/>
  <c r="BF171" i="92"/>
  <c r="Z59" i="98"/>
  <c r="BG137" i="92" s="1"/>
  <c r="BG129" i="92"/>
  <c r="J59" i="98"/>
  <c r="BE53" i="92" s="1"/>
  <c r="BE45" i="92"/>
  <c r="AC59" i="98"/>
  <c r="BC179" i="92" s="1"/>
  <c r="T59" i="98"/>
  <c r="BH95" i="92" s="1"/>
  <c r="AE59" i="98"/>
  <c r="BE179" i="92" s="1"/>
  <c r="BE171" i="92"/>
  <c r="Y59" i="98"/>
  <c r="BF137" i="92" s="1"/>
  <c r="BF129" i="92"/>
  <c r="S59" i="98"/>
  <c r="BG95" i="92" s="1"/>
  <c r="BG87" i="92"/>
  <c r="M59" i="98"/>
  <c r="BH53" i="92" s="1"/>
  <c r="BH45" i="92"/>
  <c r="AA59" i="98"/>
  <c r="BH137" i="92" s="1"/>
  <c r="L59" i="98"/>
  <c r="BG53" i="92" s="1"/>
  <c r="AH59" i="98"/>
  <c r="BH179" i="92" s="1"/>
  <c r="X59" i="98"/>
  <c r="BE137" i="92" s="1"/>
  <c r="Q59" i="98"/>
  <c r="BE95" i="92" s="1"/>
  <c r="E63" i="99"/>
  <c r="AM51" i="98"/>
  <c r="BF213" i="92" s="1"/>
  <c r="J32" i="99"/>
  <c r="J34" i="99"/>
  <c r="H37" i="99"/>
  <c r="J31" i="99" l="1"/>
  <c r="H49" i="99"/>
  <c r="J53" i="99"/>
  <c r="J50" i="99"/>
  <c r="J51" i="99"/>
  <c r="AO59" i="98"/>
  <c r="BH221" i="92" s="1"/>
  <c r="J23" i="99"/>
  <c r="H45" i="99"/>
  <c r="J42" i="99"/>
  <c r="J29" i="99"/>
  <c r="J25" i="99"/>
  <c r="H44" i="99"/>
  <c r="J39" i="99"/>
  <c r="E60" i="99"/>
  <c r="J28" i="99"/>
  <c r="H22" i="99"/>
  <c r="H33" i="99"/>
  <c r="AJ59" i="98"/>
  <c r="BC221" i="92" s="1"/>
  <c r="E66" i="99"/>
  <c r="AN59" i="98"/>
  <c r="BG221" i="92" s="1"/>
  <c r="AL59" i="98"/>
  <c r="BE221" i="92" s="1"/>
  <c r="J40" i="99"/>
  <c r="H41" i="99"/>
  <c r="J46" i="99"/>
  <c r="E64" i="99"/>
  <c r="E65" i="99"/>
  <c r="J35" i="99"/>
  <c r="J27" i="99"/>
  <c r="J26" i="99"/>
  <c r="J36" i="99"/>
  <c r="J43" i="99"/>
  <c r="J48" i="99"/>
  <c r="H38" i="99"/>
  <c r="H54" i="99"/>
  <c r="E55" i="99"/>
  <c r="I38" i="99" s="1"/>
  <c r="E59" i="99"/>
  <c r="J47" i="99"/>
  <c r="H30" i="99"/>
  <c r="J30" i="99"/>
  <c r="J52" i="99"/>
  <c r="E61" i="99"/>
  <c r="E62" i="99"/>
  <c r="AM59" i="98"/>
  <c r="BF221" i="92" s="1"/>
  <c r="I47" i="99" l="1"/>
  <c r="I31" i="99"/>
  <c r="I26" i="99"/>
  <c r="I51" i="99"/>
  <c r="I25" i="99"/>
  <c r="I32" i="99"/>
  <c r="I40" i="99"/>
  <c r="I36" i="99"/>
  <c r="I33" i="99"/>
  <c r="I23" i="99"/>
  <c r="H55" i="99"/>
  <c r="I35" i="99"/>
  <c r="I48" i="99"/>
  <c r="I46" i="99"/>
  <c r="I41" i="99"/>
  <c r="I44" i="99"/>
  <c r="I54" i="99"/>
  <c r="I45" i="99"/>
  <c r="J55" i="99"/>
  <c r="E67" i="99"/>
  <c r="I65" i="99" s="1"/>
  <c r="I52" i="99"/>
  <c r="I42" i="99"/>
  <c r="I24" i="99"/>
  <c r="I28" i="99"/>
  <c r="I43" i="99"/>
  <c r="I49" i="99"/>
  <c r="I27" i="99"/>
  <c r="I22" i="99"/>
  <c r="I34" i="99"/>
  <c r="I53" i="99"/>
  <c r="I37" i="99"/>
  <c r="I29" i="99"/>
  <c r="I50" i="99"/>
  <c r="I30" i="99"/>
  <c r="I39" i="99"/>
  <c r="I63" i="99" l="1"/>
  <c r="I60" i="99"/>
  <c r="I55" i="99"/>
  <c r="I59" i="99"/>
  <c r="I64" i="99"/>
  <c r="I62" i="99"/>
  <c r="I61" i="99"/>
  <c r="A86" i="80"/>
  <c r="A70" i="80"/>
  <c r="A54" i="80"/>
  <c r="A46" i="80"/>
  <c r="A38" i="80"/>
  <c r="A29" i="80"/>
  <c r="A21" i="80"/>
  <c r="A94" i="80"/>
  <c r="A110" i="80"/>
  <c r="A106" i="80"/>
  <c r="E109" i="80"/>
  <c r="E105" i="80"/>
  <c r="A109" i="80"/>
  <c r="A105" i="80"/>
  <c r="A93" i="80"/>
  <c r="A85" i="80"/>
  <c r="A89" i="80"/>
  <c r="A77" i="80"/>
  <c r="A69" i="80"/>
  <c r="A61" i="80"/>
  <c r="A53" i="80"/>
  <c r="A45" i="80"/>
  <c r="A37" i="80"/>
  <c r="A28" i="80"/>
  <c r="A20" i="80"/>
  <c r="F49" i="98"/>
  <c r="C53" i="99" s="1"/>
  <c r="F48" i="98"/>
  <c r="C52" i="99" s="1"/>
  <c r="F47" i="98"/>
  <c r="C51" i="99" s="1"/>
  <c r="F46" i="98"/>
  <c r="C50" i="99" s="1"/>
  <c r="F45" i="98"/>
  <c r="C49" i="99" s="1"/>
  <c r="F44" i="98"/>
  <c r="C48" i="99" s="1"/>
  <c r="F43" i="98"/>
  <c r="C47" i="99" s="1"/>
  <c r="F42" i="98"/>
  <c r="C46" i="99" s="1"/>
  <c r="F41" i="98"/>
  <c r="C45" i="99" s="1"/>
  <c r="F40" i="98"/>
  <c r="C44" i="99" s="1"/>
  <c r="F39" i="98"/>
  <c r="C43" i="99" s="1"/>
  <c r="F38" i="98"/>
  <c r="C42" i="99" s="1"/>
  <c r="F37" i="98"/>
  <c r="C41" i="99" s="1"/>
  <c r="F36" i="98"/>
  <c r="C40" i="99" s="1"/>
  <c r="F35" i="98"/>
  <c r="C39" i="99" s="1"/>
  <c r="F34" i="98"/>
  <c r="C38" i="99" s="1"/>
  <c r="F33" i="98"/>
  <c r="C37" i="99" s="1"/>
  <c r="F32" i="98"/>
  <c r="C36" i="99" s="1"/>
  <c r="F31" i="98"/>
  <c r="C35" i="99" s="1"/>
  <c r="F30" i="98"/>
  <c r="C34" i="99" s="1"/>
  <c r="F29" i="98"/>
  <c r="C33" i="99" s="1"/>
  <c r="F28" i="98"/>
  <c r="C32" i="99" s="1"/>
  <c r="F27" i="98"/>
  <c r="C31" i="99" s="1"/>
  <c r="F26" i="98"/>
  <c r="C30" i="99" s="1"/>
  <c r="F25" i="98"/>
  <c r="C29" i="99" s="1"/>
  <c r="F24" i="98"/>
  <c r="C28" i="99" s="1"/>
  <c r="F23" i="98"/>
  <c r="C27" i="99" s="1"/>
  <c r="F22" i="98"/>
  <c r="C26" i="99" s="1"/>
  <c r="F21" i="98"/>
  <c r="C25" i="99" s="1"/>
  <c r="F20" i="98"/>
  <c r="C24" i="99" s="1"/>
  <c r="F19" i="98"/>
  <c r="C23" i="99" s="1"/>
  <c r="F18" i="98"/>
  <c r="C22" i="99" s="1"/>
  <c r="A7" i="98"/>
  <c r="G65" i="99" l="1"/>
  <c r="F66" i="99"/>
  <c r="G64" i="99"/>
  <c r="G60" i="99"/>
  <c r="F61" i="99"/>
  <c r="G59" i="99"/>
  <c r="F65" i="99"/>
  <c r="F62" i="99"/>
  <c r="F64" i="99"/>
  <c r="F59" i="99"/>
  <c r="H63" i="99"/>
  <c r="F63" i="99"/>
  <c r="F60" i="99"/>
  <c r="G62" i="99"/>
  <c r="G63" i="99"/>
  <c r="G66" i="99"/>
  <c r="G61" i="99"/>
  <c r="H62" i="99"/>
  <c r="H65" i="99"/>
  <c r="H64" i="99"/>
  <c r="H61" i="99"/>
  <c r="H60" i="99"/>
  <c r="H66" i="99"/>
  <c r="H59" i="99"/>
  <c r="J64" i="99" l="1"/>
  <c r="J61" i="99"/>
  <c r="J65" i="99"/>
  <c r="J62" i="99"/>
  <c r="J59" i="99"/>
  <c r="J60" i="99"/>
  <c r="F67" i="99"/>
  <c r="G67" i="99"/>
  <c r="H67" i="99"/>
  <c r="J63" i="99"/>
  <c r="J66" i="99"/>
  <c r="F31" i="74"/>
  <c r="E31" i="74"/>
  <c r="C31" i="74"/>
  <c r="A7" i="97"/>
  <c r="L66" i="97"/>
  <c r="K66" i="97"/>
  <c r="H66" i="97"/>
  <c r="G66" i="97"/>
  <c r="D66" i="97"/>
  <c r="C66" i="97"/>
  <c r="P22" i="97"/>
  <c r="M22" i="97"/>
  <c r="J22" i="97"/>
  <c r="G22" i="97"/>
  <c r="C22" i="97"/>
  <c r="B22" i="97"/>
  <c r="D22" i="97" s="1"/>
  <c r="P21" i="97"/>
  <c r="M21" i="97"/>
  <c r="J21" i="97"/>
  <c r="G21" i="97"/>
  <c r="C21" i="97"/>
  <c r="B21" i="97"/>
  <c r="D21" i="97" s="1"/>
  <c r="P20" i="97"/>
  <c r="M20" i="97"/>
  <c r="J20" i="97"/>
  <c r="G20" i="97"/>
  <c r="D20" i="97"/>
  <c r="C20" i="97"/>
  <c r="B20" i="97"/>
  <c r="P19" i="97"/>
  <c r="M19" i="97"/>
  <c r="J19" i="97"/>
  <c r="G19" i="97"/>
  <c r="D19" i="97"/>
  <c r="C19" i="97"/>
  <c r="B19" i="97"/>
  <c r="P18" i="97"/>
  <c r="M18" i="97"/>
  <c r="J18" i="97"/>
  <c r="G18" i="97"/>
  <c r="C18" i="97"/>
  <c r="B18" i="97"/>
  <c r="D18" i="97" s="1"/>
  <c r="P17" i="97"/>
  <c r="M17" i="97"/>
  <c r="J17" i="97"/>
  <c r="G17" i="97"/>
  <c r="C17" i="97"/>
  <c r="B17" i="97"/>
  <c r="D17" i="97" s="1"/>
  <c r="I66" i="99" l="1"/>
  <c r="J67" i="99"/>
  <c r="J95" i="77"/>
  <c r="I95" i="77"/>
  <c r="H95" i="77"/>
  <c r="J94" i="77"/>
  <c r="I94" i="77"/>
  <c r="H94" i="77"/>
  <c r="J93" i="77"/>
  <c r="I93" i="77"/>
  <c r="H93" i="77"/>
  <c r="J92" i="77"/>
  <c r="I92" i="77"/>
  <c r="H92" i="77"/>
  <c r="J91" i="77"/>
  <c r="I91" i="77"/>
  <c r="H91" i="77"/>
  <c r="J90" i="77"/>
  <c r="I90" i="77"/>
  <c r="H90" i="77"/>
  <c r="J89" i="77"/>
  <c r="I89" i="77"/>
  <c r="H89" i="77"/>
  <c r="J88" i="77"/>
  <c r="I88" i="77"/>
  <c r="H88" i="77"/>
  <c r="J87" i="77"/>
  <c r="I87" i="77"/>
  <c r="H87" i="77"/>
  <c r="J86" i="77"/>
  <c r="I86" i="77"/>
  <c r="H86" i="77"/>
  <c r="J85" i="77"/>
  <c r="I85" i="77"/>
  <c r="H85" i="77"/>
  <c r="J84" i="77"/>
  <c r="I84" i="77"/>
  <c r="H84" i="77"/>
  <c r="J83" i="77"/>
  <c r="I83" i="77"/>
  <c r="H83" i="77"/>
  <c r="J82" i="77"/>
  <c r="I82" i="77"/>
  <c r="H82" i="77"/>
  <c r="J81" i="77"/>
  <c r="I81" i="77"/>
  <c r="H81" i="77"/>
  <c r="I67" i="99" l="1"/>
  <c r="I79" i="77" l="1"/>
  <c r="J79" i="77" s="1"/>
  <c r="I77" i="77"/>
  <c r="J77" i="77" s="1"/>
  <c r="I75" i="77"/>
  <c r="J75" i="77" s="1"/>
  <c r="I73" i="77"/>
  <c r="J73" i="77" s="1"/>
  <c r="H70" i="77"/>
  <c r="H68" i="77"/>
  <c r="H66" i="77"/>
  <c r="H64" i="77"/>
  <c r="I62" i="77"/>
  <c r="J62" i="77" s="1"/>
  <c r="I60" i="77"/>
  <c r="J60" i="77" s="1"/>
  <c r="I58" i="77"/>
  <c r="J58" i="77" s="1"/>
  <c r="I56" i="77"/>
  <c r="J56" i="77" s="1"/>
  <c r="H55" i="77"/>
  <c r="H53" i="77"/>
  <c r="H51" i="77"/>
  <c r="H49" i="77"/>
  <c r="I47" i="77"/>
  <c r="J47" i="77" s="1"/>
  <c r="I45" i="77"/>
  <c r="J45" i="77" s="1"/>
  <c r="I43" i="77"/>
  <c r="J43" i="77" s="1"/>
  <c r="I41" i="77"/>
  <c r="J41" i="77" s="1"/>
  <c r="H38" i="77"/>
  <c r="H36" i="77"/>
  <c r="H34" i="77"/>
  <c r="H32" i="77"/>
  <c r="I30" i="77"/>
  <c r="J30" i="77" s="1"/>
  <c r="I28" i="77"/>
  <c r="J28" i="77" s="1"/>
  <c r="I26" i="77"/>
  <c r="J26" i="77" s="1"/>
  <c r="I24" i="77"/>
  <c r="J24" i="77" s="1"/>
  <c r="H23" i="77"/>
  <c r="H21" i="77"/>
  <c r="H19" i="77"/>
  <c r="H17" i="77"/>
  <c r="I80" i="77"/>
  <c r="J80" i="77" s="1"/>
  <c r="H79" i="77"/>
  <c r="H77" i="77"/>
  <c r="H75" i="77"/>
  <c r="H73" i="77"/>
  <c r="I71" i="77"/>
  <c r="J71" i="77" s="1"/>
  <c r="I69" i="77"/>
  <c r="J69" i="77" s="1"/>
  <c r="I67" i="77"/>
  <c r="J67" i="77" s="1"/>
  <c r="I65" i="77"/>
  <c r="J65" i="77" s="1"/>
  <c r="H62" i="77"/>
  <c r="H60" i="77"/>
  <c r="H58" i="77"/>
  <c r="H56" i="77"/>
  <c r="I54" i="77"/>
  <c r="J54" i="77" s="1"/>
  <c r="I52" i="77"/>
  <c r="J52" i="77" s="1"/>
  <c r="I50" i="77"/>
  <c r="J50" i="77" s="1"/>
  <c r="I48" i="77"/>
  <c r="J48" i="77" s="1"/>
  <c r="H47" i="77"/>
  <c r="H45" i="77"/>
  <c r="H43" i="77"/>
  <c r="H41" i="77"/>
  <c r="I39" i="77"/>
  <c r="J39" i="77" s="1"/>
  <c r="I37" i="77"/>
  <c r="J37" i="77" s="1"/>
  <c r="I35" i="77"/>
  <c r="J35" i="77" s="1"/>
  <c r="I33" i="77"/>
  <c r="J33" i="77" s="1"/>
  <c r="H30" i="77"/>
  <c r="H28" i="77"/>
  <c r="H26" i="77"/>
  <c r="H24" i="77"/>
  <c r="I22" i="77"/>
  <c r="J22" i="77" s="1"/>
  <c r="I20" i="77"/>
  <c r="J20" i="77" s="1"/>
  <c r="I18" i="77"/>
  <c r="J18" i="77" s="1"/>
  <c r="H80" i="77"/>
  <c r="I78" i="77"/>
  <c r="J78" i="77" s="1"/>
  <c r="I76" i="77"/>
  <c r="J76" i="77" s="1"/>
  <c r="I74" i="77"/>
  <c r="J74" i="77" s="1"/>
  <c r="I72" i="77"/>
  <c r="J72" i="77" s="1"/>
  <c r="H71" i="77"/>
  <c r="H69" i="77"/>
  <c r="H67" i="77"/>
  <c r="H65" i="77"/>
  <c r="I63" i="77"/>
  <c r="J63" i="77" s="1"/>
  <c r="I61" i="77"/>
  <c r="J61" i="77" s="1"/>
  <c r="I59" i="77"/>
  <c r="J59" i="77" s="1"/>
  <c r="I57" i="77"/>
  <c r="J57" i="77" s="1"/>
  <c r="H54" i="77"/>
  <c r="H52" i="77"/>
  <c r="H50" i="77"/>
  <c r="H48" i="77"/>
  <c r="I46" i="77"/>
  <c r="J46" i="77" s="1"/>
  <c r="I44" i="77"/>
  <c r="J44" i="77" s="1"/>
  <c r="I42" i="77"/>
  <c r="J42" i="77" s="1"/>
  <c r="I40" i="77"/>
  <c r="J40" i="77" s="1"/>
  <c r="H39" i="77"/>
  <c r="H37" i="77"/>
  <c r="H35" i="77"/>
  <c r="H33" i="77"/>
  <c r="I31" i="77"/>
  <c r="J31" i="77" s="1"/>
  <c r="I29" i="77"/>
  <c r="J29" i="77" s="1"/>
  <c r="I27" i="77"/>
  <c r="J27" i="77" s="1"/>
  <c r="I25" i="77"/>
  <c r="J25" i="77" s="1"/>
  <c r="H22" i="77"/>
  <c r="H20" i="77"/>
  <c r="H18" i="77"/>
  <c r="H16" i="77"/>
  <c r="H78" i="77"/>
  <c r="H76" i="77"/>
  <c r="H74" i="77"/>
  <c r="H72" i="77"/>
  <c r="I70" i="77"/>
  <c r="J70" i="77" s="1"/>
  <c r="I68" i="77"/>
  <c r="J68" i="77" s="1"/>
  <c r="I66" i="77"/>
  <c r="J66" i="77" s="1"/>
  <c r="I64" i="77"/>
  <c r="J64" i="77" s="1"/>
  <c r="H63" i="77"/>
  <c r="H61" i="77"/>
  <c r="H59" i="77"/>
  <c r="H57" i="77"/>
  <c r="I55" i="77"/>
  <c r="J55" i="77" s="1"/>
  <c r="I53" i="77"/>
  <c r="J53" i="77" s="1"/>
  <c r="I51" i="77"/>
  <c r="J51" i="77" s="1"/>
  <c r="I49" i="77"/>
  <c r="J49" i="77" s="1"/>
  <c r="H46" i="77"/>
  <c r="H44" i="77"/>
  <c r="H42" i="77"/>
  <c r="H40" i="77"/>
  <c r="I38" i="77"/>
  <c r="J38" i="77" s="1"/>
  <c r="I36" i="77"/>
  <c r="J36" i="77" s="1"/>
  <c r="I34" i="77"/>
  <c r="J34" i="77" s="1"/>
  <c r="I32" i="77"/>
  <c r="J32" i="77" s="1"/>
  <c r="H31" i="77"/>
  <c r="H29" i="77"/>
  <c r="H27" i="77"/>
  <c r="H25" i="77"/>
  <c r="I23" i="77"/>
  <c r="J23" i="77" s="1"/>
  <c r="I21" i="77"/>
  <c r="J21" i="77" s="1"/>
  <c r="I19" i="77"/>
  <c r="J19" i="77" s="1"/>
  <c r="I17" i="77"/>
  <c r="J17" i="77" s="1"/>
  <c r="I16" i="77"/>
  <c r="J16" i="77" s="1"/>
  <c r="A7" i="96"/>
  <c r="F16" i="74"/>
  <c r="E16" i="74"/>
  <c r="C16" i="74"/>
  <c r="J26" i="73" l="1"/>
  <c r="J22" i="73"/>
  <c r="J18" i="73"/>
  <c r="M14" i="73"/>
  <c r="A8" i="100" l="1"/>
  <c r="B8" i="99"/>
  <c r="A8" i="98"/>
  <c r="A9" i="100"/>
  <c r="B9" i="99"/>
  <c r="D57" i="98"/>
  <c r="D53" i="98"/>
  <c r="D55" i="98"/>
  <c r="D51" i="98"/>
  <c r="D58" i="98"/>
  <c r="D56" i="98"/>
  <c r="D52" i="98"/>
  <c r="D59" i="98"/>
  <c r="E19" i="99"/>
  <c r="D54" i="98"/>
  <c r="D49" i="98"/>
  <c r="D45" i="98"/>
  <c r="D41" i="98"/>
  <c r="D37" i="98"/>
  <c r="D33" i="98"/>
  <c r="D29" i="98"/>
  <c r="D25" i="98"/>
  <c r="D21" i="98"/>
  <c r="D48" i="98"/>
  <c r="D40" i="98"/>
  <c r="D32" i="98"/>
  <c r="D24" i="98"/>
  <c r="D43" i="98"/>
  <c r="D35" i="98"/>
  <c r="D27" i="98"/>
  <c r="D23" i="98"/>
  <c r="D50" i="98"/>
  <c r="D46" i="98"/>
  <c r="D42" i="98"/>
  <c r="D38" i="98"/>
  <c r="D34" i="98"/>
  <c r="D30" i="98"/>
  <c r="D26" i="98"/>
  <c r="D22" i="98"/>
  <c r="D18" i="98"/>
  <c r="D44" i="98"/>
  <c r="D36" i="98"/>
  <c r="D28" i="98"/>
  <c r="D20" i="98"/>
  <c r="D47" i="98"/>
  <c r="D39" i="98"/>
  <c r="D31" i="98"/>
  <c r="D19" i="98"/>
  <c r="A9" i="98"/>
  <c r="A9" i="97"/>
  <c r="A9" i="96"/>
  <c r="S23" i="80"/>
  <c r="S31" i="80"/>
  <c r="S40" i="80"/>
  <c r="S48" i="80"/>
  <c r="S56" i="80"/>
  <c r="S64" i="80"/>
  <c r="S72" i="80"/>
  <c r="S80" i="80"/>
  <c r="O80" i="80"/>
  <c r="O72" i="80"/>
  <c r="O64" i="80"/>
  <c r="O56" i="80"/>
  <c r="O48" i="80"/>
  <c r="O40" i="80"/>
  <c r="O31" i="80"/>
  <c r="O23" i="80"/>
  <c r="K80" i="80" l="1"/>
  <c r="K72" i="80"/>
  <c r="K64" i="80"/>
  <c r="K56" i="80"/>
  <c r="K48" i="80"/>
  <c r="K40" i="80"/>
  <c r="K31" i="80"/>
  <c r="K23" i="80"/>
  <c r="CL205" i="92" l="1"/>
  <c r="CJ205" i="92"/>
  <c r="CE205" i="92"/>
  <c r="CL204" i="92"/>
  <c r="CJ204" i="92"/>
  <c r="CE204" i="92"/>
  <c r="CL203" i="92"/>
  <c r="CJ203" i="92"/>
  <c r="CE203" i="92"/>
  <c r="CT165" i="92"/>
  <c r="CV165" i="92" s="1"/>
  <c r="CL165" i="92"/>
  <c r="CG165" i="92" s="1"/>
  <c r="CJ165" i="92"/>
  <c r="CE165" i="92"/>
  <c r="CT164" i="92"/>
  <c r="CV164" i="92" s="1"/>
  <c r="CL164" i="92"/>
  <c r="CH164" i="92" s="1"/>
  <c r="CJ164" i="92"/>
  <c r="CE164" i="92"/>
  <c r="CT163" i="92"/>
  <c r="CV163" i="92" s="1"/>
  <c r="CL163" i="92"/>
  <c r="CH163" i="92" s="1"/>
  <c r="CJ163" i="92"/>
  <c r="CE163" i="92"/>
  <c r="CV125" i="92"/>
  <c r="CT125" i="92"/>
  <c r="CL125" i="92"/>
  <c r="CG125" i="92" s="1"/>
  <c r="CJ125" i="92"/>
  <c r="CE125" i="92"/>
  <c r="CT124" i="92"/>
  <c r="CV124" i="92" s="1"/>
  <c r="CL124" i="92"/>
  <c r="CG124" i="92" s="1"/>
  <c r="CJ124" i="92"/>
  <c r="CE124" i="92"/>
  <c r="CT123" i="92"/>
  <c r="CV123" i="92" s="1"/>
  <c r="CL123" i="92"/>
  <c r="CG123" i="92" s="1"/>
  <c r="CJ123" i="92"/>
  <c r="CE123" i="92"/>
  <c r="CT85" i="92"/>
  <c r="CV85" i="92" s="1"/>
  <c r="CU85" i="92"/>
  <c r="CP85" i="92"/>
  <c r="CP125" i="92" s="1"/>
  <c r="CP165" i="92" s="1"/>
  <c r="CP205" i="92" s="1"/>
  <c r="CL85" i="92"/>
  <c r="CG85" i="92" s="1"/>
  <c r="CJ85" i="92"/>
  <c r="CE85" i="92"/>
  <c r="CT84" i="92"/>
  <c r="CV84" i="92" s="1"/>
  <c r="CU84" i="92"/>
  <c r="CP84" i="92"/>
  <c r="CP124" i="92" s="1"/>
  <c r="CP164" i="92" s="1"/>
  <c r="CP204" i="92" s="1"/>
  <c r="CL84" i="92"/>
  <c r="CG84" i="92" s="1"/>
  <c r="CJ84" i="92"/>
  <c r="CE84" i="92"/>
  <c r="CT83" i="92"/>
  <c r="CV83" i="92" s="1"/>
  <c r="CU83" i="92"/>
  <c r="CP83" i="92"/>
  <c r="CP123" i="92" s="1"/>
  <c r="CP163" i="92" s="1"/>
  <c r="CP203" i="92" s="1"/>
  <c r="CL83" i="92"/>
  <c r="CG83" i="92" s="1"/>
  <c r="CJ83" i="92"/>
  <c r="CE83" i="92"/>
  <c r="CP52" i="92"/>
  <c r="CP92" i="92" s="1"/>
  <c r="CP132" i="92" s="1"/>
  <c r="CP172" i="92" s="1"/>
  <c r="CP53" i="92"/>
  <c r="CP54" i="92"/>
  <c r="CP55" i="92"/>
  <c r="CP95" i="92" s="1"/>
  <c r="CP135" i="92" s="1"/>
  <c r="CP175" i="92" s="1"/>
  <c r="CP56" i="92"/>
  <c r="CP96" i="92" s="1"/>
  <c r="CP136" i="92" s="1"/>
  <c r="CP176" i="92" s="1"/>
  <c r="CP57" i="92"/>
  <c r="CP58" i="92"/>
  <c r="CP98" i="92" s="1"/>
  <c r="CP138" i="92" s="1"/>
  <c r="CP178" i="92" s="1"/>
  <c r="CP59" i="92"/>
  <c r="CP99" i="92" s="1"/>
  <c r="CP139" i="92" s="1"/>
  <c r="CP179" i="92" s="1"/>
  <c r="CP60" i="92"/>
  <c r="CP100" i="92" s="1"/>
  <c r="CP140" i="92" s="1"/>
  <c r="CP180" i="92" s="1"/>
  <c r="CP61" i="92"/>
  <c r="CP62" i="92"/>
  <c r="CP102" i="92" s="1"/>
  <c r="CP142" i="92" s="1"/>
  <c r="CP182" i="92" s="1"/>
  <c r="CP63" i="92"/>
  <c r="CP103" i="92" s="1"/>
  <c r="CP143" i="92" s="1"/>
  <c r="CP183" i="92" s="1"/>
  <c r="CP64" i="92"/>
  <c r="CP104" i="92" s="1"/>
  <c r="CP144" i="92" s="1"/>
  <c r="CP184" i="92" s="1"/>
  <c r="CP65" i="92"/>
  <c r="CP105" i="92" s="1"/>
  <c r="CP145" i="92" s="1"/>
  <c r="CP185" i="92" s="1"/>
  <c r="CP66" i="92"/>
  <c r="CP106" i="92" s="1"/>
  <c r="CP146" i="92" s="1"/>
  <c r="CP186" i="92" s="1"/>
  <c r="CP67" i="92"/>
  <c r="CP107" i="92" s="1"/>
  <c r="CP147" i="92" s="1"/>
  <c r="CP187" i="92" s="1"/>
  <c r="CP68" i="92"/>
  <c r="CP108" i="92" s="1"/>
  <c r="CP148" i="92" s="1"/>
  <c r="CP188" i="92" s="1"/>
  <c r="CP69" i="92"/>
  <c r="CP109" i="92" s="1"/>
  <c r="CP149" i="92" s="1"/>
  <c r="CP189" i="92" s="1"/>
  <c r="CP70" i="92"/>
  <c r="CP110" i="92" s="1"/>
  <c r="CP150" i="92" s="1"/>
  <c r="CP190" i="92" s="1"/>
  <c r="CP71" i="92"/>
  <c r="CP111" i="92" s="1"/>
  <c r="CP151" i="92" s="1"/>
  <c r="CP191" i="92" s="1"/>
  <c r="CP72" i="92"/>
  <c r="CP112" i="92" s="1"/>
  <c r="CP152" i="92" s="1"/>
  <c r="CP192" i="92" s="1"/>
  <c r="CP73" i="92"/>
  <c r="CP113" i="92" s="1"/>
  <c r="CP153" i="92" s="1"/>
  <c r="CP193" i="92" s="1"/>
  <c r="CP74" i="92"/>
  <c r="CP114" i="92" s="1"/>
  <c r="CP154" i="92" s="1"/>
  <c r="CP194" i="92" s="1"/>
  <c r="CP75" i="92"/>
  <c r="CP115" i="92" s="1"/>
  <c r="CP155" i="92" s="1"/>
  <c r="CP195" i="92" s="1"/>
  <c r="CP76" i="92"/>
  <c r="CP116" i="92" s="1"/>
  <c r="CP156" i="92" s="1"/>
  <c r="CP196" i="92" s="1"/>
  <c r="CP77" i="92"/>
  <c r="CP117" i="92" s="1"/>
  <c r="CP157" i="92" s="1"/>
  <c r="CP197" i="92" s="1"/>
  <c r="CP78" i="92"/>
  <c r="CP118" i="92" s="1"/>
  <c r="CP158" i="92" s="1"/>
  <c r="CP198" i="92" s="1"/>
  <c r="CP79" i="92"/>
  <c r="CP119" i="92" s="1"/>
  <c r="CP159" i="92" s="1"/>
  <c r="CP199" i="92" s="1"/>
  <c r="CP80" i="92"/>
  <c r="CP120" i="92" s="1"/>
  <c r="CP160" i="92" s="1"/>
  <c r="CP200" i="92" s="1"/>
  <c r="CP81" i="92"/>
  <c r="CP121" i="92" s="1"/>
  <c r="CP161" i="92" s="1"/>
  <c r="CP201" i="92" s="1"/>
  <c r="CP82" i="92"/>
  <c r="CP122" i="92" s="1"/>
  <c r="CP162" i="92" s="1"/>
  <c r="CP202" i="92" s="1"/>
  <c r="CP86" i="92"/>
  <c r="CP126" i="92" s="1"/>
  <c r="CP166" i="92" s="1"/>
  <c r="CP206" i="92" s="1"/>
  <c r="CP87" i="92"/>
  <c r="CP127" i="92" s="1"/>
  <c r="CP167" i="92" s="1"/>
  <c r="CP207" i="92" s="1"/>
  <c r="CP88" i="92"/>
  <c r="CP128" i="92" s="1"/>
  <c r="CP168" i="92" s="1"/>
  <c r="CP208" i="92" s="1"/>
  <c r="CP89" i="92"/>
  <c r="CP129" i="92" s="1"/>
  <c r="CP169" i="92" s="1"/>
  <c r="CP209" i="92" s="1"/>
  <c r="CP90" i="92"/>
  <c r="CP130" i="92" s="1"/>
  <c r="CP170" i="92" s="1"/>
  <c r="CP210" i="92" s="1"/>
  <c r="CP91" i="92"/>
  <c r="CP131" i="92" s="1"/>
  <c r="CP171" i="92" s="1"/>
  <c r="CP211" i="92" s="1"/>
  <c r="CP93" i="92"/>
  <c r="CP133" i="92" s="1"/>
  <c r="CP173" i="92" s="1"/>
  <c r="CP94" i="92"/>
  <c r="CP134" i="92" s="1"/>
  <c r="CP174" i="92" s="1"/>
  <c r="CP97" i="92"/>
  <c r="CP137" i="92" s="1"/>
  <c r="CP177" i="92" s="1"/>
  <c r="CP101" i="92"/>
  <c r="CP141" i="92" s="1"/>
  <c r="CP181" i="92" s="1"/>
  <c r="CU45" i="92"/>
  <c r="CT45" i="92"/>
  <c r="CV45" i="92" s="1"/>
  <c r="CU44" i="92"/>
  <c r="CT44" i="92"/>
  <c r="CV44" i="92" s="1"/>
  <c r="CU43" i="92"/>
  <c r="CT43" i="92"/>
  <c r="CV43" i="92" s="1"/>
  <c r="CH123" i="92" l="1"/>
  <c r="CU124" i="92"/>
  <c r="CG164" i="92"/>
  <c r="CH83" i="92"/>
  <c r="CH125" i="92"/>
  <c r="CH84" i="92"/>
  <c r="CG163" i="92"/>
  <c r="CH85" i="92"/>
  <c r="CH124" i="92"/>
  <c r="CH165" i="92"/>
  <c r="CU125" i="92" l="1"/>
  <c r="CU164" i="92"/>
  <c r="CU123" i="92"/>
  <c r="CL45" i="92"/>
  <c r="CG45" i="92" s="1"/>
  <c r="CJ45" i="92"/>
  <c r="CE45" i="92"/>
  <c r="CL44" i="92"/>
  <c r="CH44" i="92" s="1"/>
  <c r="CJ44" i="92"/>
  <c r="CE44" i="92"/>
  <c r="CL43" i="92"/>
  <c r="CG43" i="92" s="1"/>
  <c r="CJ43" i="92"/>
  <c r="CE43" i="92"/>
  <c r="W80" i="80"/>
  <c r="W72" i="80"/>
  <c r="W64" i="80"/>
  <c r="W56" i="80"/>
  <c r="W48" i="80"/>
  <c r="W40" i="80"/>
  <c r="W31" i="80"/>
  <c r="W23" i="80"/>
  <c r="O55" i="80"/>
  <c r="S55" i="80"/>
  <c r="W55" i="80"/>
  <c r="CU205" i="92" l="1"/>
  <c r="CU165" i="92"/>
  <c r="CU163" i="92"/>
  <c r="CU203" i="92"/>
  <c r="CH43" i="92"/>
  <c r="CG44" i="92"/>
  <c r="CH45" i="92"/>
  <c r="G103" i="80" l="1"/>
  <c r="G102" i="80"/>
  <c r="G101" i="80"/>
  <c r="G100" i="80"/>
  <c r="G99" i="80"/>
  <c r="G98" i="80"/>
  <c r="G97" i="80"/>
  <c r="G96" i="80"/>
  <c r="E77" i="80" l="1"/>
  <c r="E69" i="80"/>
  <c r="E62" i="80"/>
  <c r="E61" i="80"/>
  <c r="E54" i="80"/>
  <c r="E53" i="80"/>
  <c r="E45" i="80"/>
  <c r="E46" i="80"/>
  <c r="E38" i="80"/>
  <c r="E37" i="80"/>
  <c r="E29" i="80"/>
  <c r="E28" i="80"/>
  <c r="E21" i="80"/>
  <c r="E20" i="80"/>
  <c r="U22" i="80" l="1"/>
  <c r="Q24" i="80"/>
  <c r="M25" i="80"/>
  <c r="I26" i="80"/>
  <c r="U26" i="80"/>
  <c r="Q22" i="80"/>
  <c r="M24" i="80"/>
  <c r="I25" i="80"/>
  <c r="U25" i="80"/>
  <c r="Q26" i="80"/>
  <c r="M22" i="80"/>
  <c r="I24" i="80"/>
  <c r="U24" i="80"/>
  <c r="Q25" i="80"/>
  <c r="M26" i="80"/>
  <c r="I22" i="80"/>
  <c r="U43" i="80"/>
  <c r="Q39" i="80"/>
  <c r="M41" i="80"/>
  <c r="I42" i="80"/>
  <c r="U42" i="80"/>
  <c r="Q43" i="80"/>
  <c r="M39" i="80"/>
  <c r="I41" i="80"/>
  <c r="I43" i="80"/>
  <c r="U41" i="80"/>
  <c r="Q42" i="80"/>
  <c r="M43" i="80"/>
  <c r="I39" i="80"/>
  <c r="U39" i="80"/>
  <c r="Q41" i="80"/>
  <c r="M42" i="80"/>
  <c r="U59" i="80"/>
  <c r="Q55" i="80"/>
  <c r="AC55" i="80" s="1"/>
  <c r="AK55" i="80" s="1"/>
  <c r="M57" i="80"/>
  <c r="I58" i="80"/>
  <c r="U58" i="80"/>
  <c r="Q59" i="80"/>
  <c r="M55" i="80"/>
  <c r="AA55" i="80" s="1"/>
  <c r="AI55" i="80" s="1"/>
  <c r="I57" i="80"/>
  <c r="I59" i="80"/>
  <c r="U57" i="80"/>
  <c r="Q58" i="80"/>
  <c r="M59" i="80"/>
  <c r="I55" i="80"/>
  <c r="U55" i="80"/>
  <c r="AE55" i="80" s="1"/>
  <c r="AM55" i="80" s="1"/>
  <c r="Q57" i="80"/>
  <c r="M58" i="80"/>
  <c r="U75" i="80"/>
  <c r="Q71" i="80"/>
  <c r="M73" i="80"/>
  <c r="I74" i="80"/>
  <c r="U74" i="80"/>
  <c r="Q75" i="80"/>
  <c r="M71" i="80"/>
  <c r="I73" i="80"/>
  <c r="I75" i="80"/>
  <c r="U73" i="80"/>
  <c r="Q74" i="80"/>
  <c r="M75" i="80"/>
  <c r="I71" i="80"/>
  <c r="U71" i="80"/>
  <c r="Q73" i="80"/>
  <c r="M74" i="80"/>
  <c r="U67" i="80"/>
  <c r="Q63" i="80"/>
  <c r="M65" i="80"/>
  <c r="I66" i="80"/>
  <c r="U66" i="80"/>
  <c r="Q67" i="80"/>
  <c r="M63" i="80"/>
  <c r="I65" i="80"/>
  <c r="U63" i="80"/>
  <c r="Q65" i="80"/>
  <c r="M66" i="80"/>
  <c r="U65" i="80"/>
  <c r="Q66" i="80"/>
  <c r="M67" i="80"/>
  <c r="I63" i="80"/>
  <c r="I67" i="80"/>
  <c r="U83" i="80"/>
  <c r="Q79" i="80"/>
  <c r="M81" i="80"/>
  <c r="I82" i="80"/>
  <c r="U82" i="80"/>
  <c r="Q83" i="80"/>
  <c r="M79" i="80"/>
  <c r="I81" i="80"/>
  <c r="U79" i="80"/>
  <c r="Q81" i="80"/>
  <c r="M82" i="80"/>
  <c r="U81" i="80"/>
  <c r="Q82" i="80"/>
  <c r="M83" i="80"/>
  <c r="I79" i="80"/>
  <c r="I83" i="80"/>
  <c r="U35" i="80"/>
  <c r="U30" i="80"/>
  <c r="Q32" i="80"/>
  <c r="M33" i="80"/>
  <c r="I34" i="80"/>
  <c r="U34" i="80"/>
  <c r="Q35" i="80"/>
  <c r="Q30" i="80"/>
  <c r="M32" i="80"/>
  <c r="I33" i="80"/>
  <c r="U32" i="80"/>
  <c r="Q33" i="80"/>
  <c r="M34" i="80"/>
  <c r="I30" i="80"/>
  <c r="U33" i="80"/>
  <c r="Q34" i="80"/>
  <c r="M35" i="80"/>
  <c r="M30" i="80"/>
  <c r="I32" i="80"/>
  <c r="I35" i="80"/>
  <c r="U51" i="80"/>
  <c r="Q47" i="80"/>
  <c r="M49" i="80"/>
  <c r="I50" i="80"/>
  <c r="U50" i="80"/>
  <c r="Q51" i="80"/>
  <c r="M47" i="80"/>
  <c r="I49" i="80"/>
  <c r="U47" i="80"/>
  <c r="Q49" i="80"/>
  <c r="M50" i="80"/>
  <c r="U49" i="80"/>
  <c r="Q50" i="80"/>
  <c r="M51" i="80"/>
  <c r="I47" i="80"/>
  <c r="I51" i="80"/>
  <c r="K20" i="24"/>
  <c r="K19" i="24"/>
  <c r="K18" i="24"/>
  <c r="K17" i="24"/>
  <c r="K16" i="24"/>
  <c r="K87" i="24"/>
  <c r="K88" i="24"/>
  <c r="K89" i="24"/>
  <c r="K90" i="24"/>
  <c r="K91" i="24"/>
  <c r="K92" i="24"/>
  <c r="K93" i="24"/>
  <c r="K94" i="24"/>
  <c r="K70" i="24"/>
  <c r="K71" i="24"/>
  <c r="K72" i="24"/>
  <c r="K73" i="24"/>
  <c r="K74" i="24"/>
  <c r="K75" i="24"/>
  <c r="K76" i="24"/>
  <c r="K77" i="24"/>
  <c r="K78" i="24"/>
  <c r="K79" i="24"/>
  <c r="K80" i="24"/>
  <c r="K81" i="24"/>
  <c r="K82" i="24"/>
  <c r="K83" i="24"/>
  <c r="K84" i="24"/>
  <c r="K85" i="24"/>
  <c r="K86" i="24"/>
  <c r="K41" i="24"/>
  <c r="K42" i="24"/>
  <c r="K43" i="24"/>
  <c r="K44" i="24"/>
  <c r="K45" i="24"/>
  <c r="K46" i="24"/>
  <c r="K47" i="24"/>
  <c r="K48" i="24"/>
  <c r="K49" i="24"/>
  <c r="K50" i="24"/>
  <c r="K51" i="24"/>
  <c r="K52" i="24"/>
  <c r="K53" i="24"/>
  <c r="K54" i="24"/>
  <c r="K55" i="24"/>
  <c r="K56" i="24"/>
  <c r="K57" i="24"/>
  <c r="K58" i="24"/>
  <c r="K59" i="24"/>
  <c r="K60" i="24"/>
  <c r="K61" i="24"/>
  <c r="K62" i="24"/>
  <c r="K63" i="24"/>
  <c r="K64" i="24"/>
  <c r="K65" i="24"/>
  <c r="K66" i="24"/>
  <c r="K67" i="24"/>
  <c r="K68" i="24"/>
  <c r="K69" i="24"/>
  <c r="A8" i="89"/>
  <c r="CX6" i="92" l="1"/>
  <c r="CC6" i="92"/>
  <c r="BK6" i="92"/>
  <c r="AL6" i="92"/>
  <c r="W6" i="92"/>
  <c r="B6" i="92"/>
  <c r="A6" i="67"/>
  <c r="A5" i="66"/>
  <c r="A5" i="80"/>
  <c r="A7" i="64"/>
  <c r="A7" i="70"/>
  <c r="A7" i="65"/>
  <c r="A7" i="24"/>
  <c r="A8" i="91"/>
  <c r="A8" i="90"/>
  <c r="A8" i="88"/>
  <c r="A8" i="87"/>
  <c r="A8" i="86"/>
  <c r="A8" i="82"/>
  <c r="A8" i="20"/>
  <c r="A7" i="77"/>
  <c r="A7" i="34"/>
  <c r="A7" i="18"/>
  <c r="CC7" i="92"/>
  <c r="A9" i="88" l="1"/>
  <c r="A9" i="86"/>
  <c r="A9" i="20"/>
  <c r="A7" i="67"/>
  <c r="W7" i="92"/>
  <c r="CX7" i="92"/>
  <c r="A8" i="18"/>
  <c r="A8" i="34"/>
  <c r="A9" i="90"/>
  <c r="A8" i="24"/>
  <c r="A8" i="70"/>
  <c r="A8" i="77"/>
  <c r="A9" i="89"/>
  <c r="A9" i="91"/>
  <c r="A8" i="65"/>
  <c r="A8" i="64"/>
  <c r="A6" i="80"/>
  <c r="BK7" i="92"/>
  <c r="A9" i="82"/>
  <c r="A9" i="87"/>
  <c r="A6" i="66"/>
  <c r="B7" i="92"/>
  <c r="AL7" i="92"/>
  <c r="CJ12" i="92" l="1"/>
  <c r="CT12" i="92"/>
  <c r="CV12" i="92" s="1"/>
  <c r="CU12" i="92"/>
  <c r="CJ13" i="92"/>
  <c r="CT13" i="92"/>
  <c r="CV13" i="92" s="1"/>
  <c r="CU13" i="92"/>
  <c r="CJ14" i="92"/>
  <c r="CT14" i="92"/>
  <c r="CV14" i="92" s="1"/>
  <c r="CU14" i="92"/>
  <c r="CJ15" i="92"/>
  <c r="CT15" i="92"/>
  <c r="CV15" i="92" s="1"/>
  <c r="CU15" i="92"/>
  <c r="CJ16" i="92"/>
  <c r="CT16" i="92"/>
  <c r="CV16" i="92" s="1"/>
  <c r="CU16" i="92"/>
  <c r="CJ17" i="92"/>
  <c r="CT17" i="92"/>
  <c r="CV17" i="92" s="1"/>
  <c r="CU17" i="92"/>
  <c r="CJ18" i="92"/>
  <c r="CT18" i="92"/>
  <c r="CV18" i="92" s="1"/>
  <c r="CU18" i="92"/>
  <c r="CJ19" i="92"/>
  <c r="CT19" i="92"/>
  <c r="CV19" i="92" s="1"/>
  <c r="CU19" i="92"/>
  <c r="CJ20" i="92"/>
  <c r="CT20" i="92"/>
  <c r="CV20" i="92" s="1"/>
  <c r="CU20" i="92"/>
  <c r="CJ21" i="92"/>
  <c r="CT21" i="92"/>
  <c r="CV21" i="92" s="1"/>
  <c r="CU21" i="92"/>
  <c r="CJ22" i="92"/>
  <c r="CT22" i="92"/>
  <c r="CV22" i="92" s="1"/>
  <c r="CU22" i="92"/>
  <c r="CJ23" i="92"/>
  <c r="CT23" i="92"/>
  <c r="CV23" i="92" s="1"/>
  <c r="CU23" i="92"/>
  <c r="CJ24" i="92"/>
  <c r="CT24" i="92"/>
  <c r="CV24" i="92" s="1"/>
  <c r="CU24" i="92"/>
  <c r="CJ25" i="92"/>
  <c r="CT25" i="92"/>
  <c r="CV25" i="92" s="1"/>
  <c r="CU25" i="92"/>
  <c r="CJ26" i="92"/>
  <c r="CT26" i="92"/>
  <c r="CV26" i="92" s="1"/>
  <c r="CU26" i="92"/>
  <c r="CJ27" i="92"/>
  <c r="CT27" i="92"/>
  <c r="CV27" i="92" s="1"/>
  <c r="CU27" i="92"/>
  <c r="CJ28" i="92"/>
  <c r="CT28" i="92"/>
  <c r="CV28" i="92" s="1"/>
  <c r="CU28" i="92"/>
  <c r="CJ29" i="92"/>
  <c r="CT29" i="92"/>
  <c r="CV29" i="92" s="1"/>
  <c r="CU29" i="92"/>
  <c r="CJ30" i="92"/>
  <c r="CT30" i="92"/>
  <c r="CV30" i="92" s="1"/>
  <c r="CU30" i="92"/>
  <c r="CJ31" i="92"/>
  <c r="CT31" i="92"/>
  <c r="CV31" i="92" s="1"/>
  <c r="CU31" i="92"/>
  <c r="CJ32" i="92"/>
  <c r="CT32" i="92"/>
  <c r="CV32" i="92" s="1"/>
  <c r="CU32" i="92"/>
  <c r="CJ33" i="92"/>
  <c r="CT33" i="92"/>
  <c r="CV33" i="92" s="1"/>
  <c r="CU33" i="92"/>
  <c r="CJ34" i="92"/>
  <c r="CT34" i="92"/>
  <c r="CV34" i="92" s="1"/>
  <c r="CU34" i="92"/>
  <c r="CJ35" i="92"/>
  <c r="CT35" i="92"/>
  <c r="CV35" i="92" s="1"/>
  <c r="CU35" i="92"/>
  <c r="CJ36" i="92"/>
  <c r="CT36" i="92"/>
  <c r="CV36" i="92" s="1"/>
  <c r="CU36" i="92"/>
  <c r="CJ37" i="92"/>
  <c r="CT37" i="92"/>
  <c r="CV37" i="92" s="1"/>
  <c r="CU37" i="92"/>
  <c r="CJ38" i="92"/>
  <c r="CT38" i="92"/>
  <c r="CV38" i="92" s="1"/>
  <c r="CU38" i="92"/>
  <c r="CJ39" i="92"/>
  <c r="CT39" i="92"/>
  <c r="CV39" i="92" s="1"/>
  <c r="CU39" i="92"/>
  <c r="CJ40" i="92"/>
  <c r="CT40" i="92"/>
  <c r="CV40" i="92" s="1"/>
  <c r="CU40" i="92"/>
  <c r="CJ41" i="92"/>
  <c r="CT41" i="92"/>
  <c r="CV41" i="92" s="1"/>
  <c r="CU41" i="92"/>
  <c r="CJ42" i="92"/>
  <c r="CT42" i="92"/>
  <c r="CV42" i="92" s="1"/>
  <c r="CU42" i="92"/>
  <c r="CJ46" i="92"/>
  <c r="CT46" i="92"/>
  <c r="CV46" i="92" s="1"/>
  <c r="CU46" i="92"/>
  <c r="CJ47" i="92"/>
  <c r="CT47" i="92"/>
  <c r="CV47" i="92" s="1"/>
  <c r="CU47" i="92"/>
  <c r="CJ48" i="92"/>
  <c r="CT48" i="92"/>
  <c r="CV48" i="92" s="1"/>
  <c r="CU48" i="92"/>
  <c r="CJ49" i="92"/>
  <c r="CT49" i="92"/>
  <c r="CV49" i="92" s="1"/>
  <c r="CU49" i="92"/>
  <c r="CJ50" i="92"/>
  <c r="CT50" i="92"/>
  <c r="CV50" i="92" s="1"/>
  <c r="CU50" i="92"/>
  <c r="CJ51" i="92"/>
  <c r="CT51" i="92"/>
  <c r="CV51" i="92" s="1"/>
  <c r="CU51" i="92"/>
  <c r="CJ52" i="92"/>
  <c r="CT52" i="92"/>
  <c r="CV52" i="92" s="1"/>
  <c r="CU52" i="92"/>
  <c r="CJ53" i="92"/>
  <c r="CT53" i="92"/>
  <c r="CV53" i="92" s="1"/>
  <c r="CU53" i="92"/>
  <c r="CJ54" i="92"/>
  <c r="CT54" i="92"/>
  <c r="CV54" i="92" s="1"/>
  <c r="CU54" i="92"/>
  <c r="CJ55" i="92"/>
  <c r="CT55" i="92"/>
  <c r="CV55" i="92" s="1"/>
  <c r="CU55" i="92"/>
  <c r="CJ56" i="92"/>
  <c r="CT56" i="92"/>
  <c r="CV56" i="92" s="1"/>
  <c r="CU56" i="92"/>
  <c r="CJ57" i="92"/>
  <c r="CT57" i="92"/>
  <c r="CV57" i="92" s="1"/>
  <c r="CU57" i="92"/>
  <c r="CJ58" i="92"/>
  <c r="CT58" i="92"/>
  <c r="CV58" i="92" s="1"/>
  <c r="CU58" i="92"/>
  <c r="CJ59" i="92"/>
  <c r="CT59" i="92"/>
  <c r="CV59" i="92" s="1"/>
  <c r="CU59" i="92"/>
  <c r="CJ60" i="92"/>
  <c r="CT60" i="92"/>
  <c r="CV60" i="92" s="1"/>
  <c r="CU60" i="92"/>
  <c r="CJ61" i="92"/>
  <c r="CT61" i="92"/>
  <c r="CV61" i="92" s="1"/>
  <c r="CU61" i="92"/>
  <c r="CJ62" i="92"/>
  <c r="CT62" i="92"/>
  <c r="CV62" i="92" s="1"/>
  <c r="CU62" i="92"/>
  <c r="CJ63" i="92"/>
  <c r="CT63" i="92"/>
  <c r="CV63" i="92" s="1"/>
  <c r="CU63" i="92"/>
  <c r="CJ64" i="92"/>
  <c r="CT64" i="92"/>
  <c r="CV64" i="92" s="1"/>
  <c r="CU64" i="92"/>
  <c r="CJ65" i="92"/>
  <c r="CT65" i="92"/>
  <c r="CV65" i="92" s="1"/>
  <c r="CU65" i="92"/>
  <c r="CJ66" i="92"/>
  <c r="CT66" i="92"/>
  <c r="CV66" i="92" s="1"/>
  <c r="CU66" i="92"/>
  <c r="CJ67" i="92"/>
  <c r="CT67" i="92"/>
  <c r="CV67" i="92" s="1"/>
  <c r="CU67" i="92"/>
  <c r="CJ68" i="92"/>
  <c r="CT68" i="92"/>
  <c r="CV68" i="92" s="1"/>
  <c r="CU68" i="92"/>
  <c r="CJ69" i="92"/>
  <c r="CT69" i="92"/>
  <c r="CV69" i="92" s="1"/>
  <c r="CU69" i="92"/>
  <c r="CJ70" i="92"/>
  <c r="CT70" i="92"/>
  <c r="CV70" i="92" s="1"/>
  <c r="CU70" i="92"/>
  <c r="CJ71" i="92"/>
  <c r="CT71" i="92"/>
  <c r="CV71" i="92" s="1"/>
  <c r="CU71" i="92"/>
  <c r="CJ72" i="92"/>
  <c r="CT72" i="92"/>
  <c r="CV72" i="92" s="1"/>
  <c r="CU72" i="92"/>
  <c r="CJ73" i="92"/>
  <c r="CT73" i="92"/>
  <c r="CV73" i="92" s="1"/>
  <c r="CU73" i="92"/>
  <c r="CJ74" i="92"/>
  <c r="CT74" i="92"/>
  <c r="CV74" i="92" s="1"/>
  <c r="CU74" i="92"/>
  <c r="CJ75" i="92"/>
  <c r="CT75" i="92"/>
  <c r="CV75" i="92" s="1"/>
  <c r="CU75" i="92"/>
  <c r="CJ76" i="92"/>
  <c r="CT76" i="92"/>
  <c r="CV76" i="92" s="1"/>
  <c r="CU76" i="92"/>
  <c r="CJ77" i="92"/>
  <c r="CT77" i="92"/>
  <c r="CV77" i="92" s="1"/>
  <c r="CU77" i="92"/>
  <c r="CJ78" i="92"/>
  <c r="CT78" i="92"/>
  <c r="CV78" i="92" s="1"/>
  <c r="CU78" i="92"/>
  <c r="CJ79" i="92"/>
  <c r="CT79" i="92"/>
  <c r="CV79" i="92" s="1"/>
  <c r="CU79" i="92"/>
  <c r="CJ80" i="92"/>
  <c r="CT80" i="92"/>
  <c r="CV80" i="92" s="1"/>
  <c r="CU80" i="92"/>
  <c r="CJ81" i="92"/>
  <c r="CT81" i="92"/>
  <c r="CV81" i="92" s="1"/>
  <c r="CU81" i="92"/>
  <c r="CJ82" i="92"/>
  <c r="CT82" i="92"/>
  <c r="CV82" i="92" s="1"/>
  <c r="CU82" i="92"/>
  <c r="CJ86" i="92"/>
  <c r="CT86" i="92"/>
  <c r="CV86" i="92" s="1"/>
  <c r="CU86" i="92"/>
  <c r="CJ87" i="92"/>
  <c r="CT87" i="92"/>
  <c r="CV87" i="92" s="1"/>
  <c r="CU87" i="92"/>
  <c r="CJ88" i="92"/>
  <c r="CT88" i="92"/>
  <c r="CV88" i="92" s="1"/>
  <c r="CU88" i="92"/>
  <c r="CJ89" i="92"/>
  <c r="CT89" i="92"/>
  <c r="CV89" i="92" s="1"/>
  <c r="CU89" i="92"/>
  <c r="CJ90" i="92"/>
  <c r="CT90" i="92"/>
  <c r="CV90" i="92" s="1"/>
  <c r="CU90" i="92"/>
  <c r="CJ91" i="92"/>
  <c r="CT91" i="92"/>
  <c r="CV91" i="92" s="1"/>
  <c r="CU91" i="92"/>
  <c r="CJ92" i="92"/>
  <c r="CT92" i="92"/>
  <c r="CV92" i="92" s="1"/>
  <c r="CU92" i="92"/>
  <c r="CJ93" i="92"/>
  <c r="CT93" i="92"/>
  <c r="CV93" i="92" s="1"/>
  <c r="CU93" i="92"/>
  <c r="CJ94" i="92"/>
  <c r="CT94" i="92"/>
  <c r="CV94" i="92" s="1"/>
  <c r="CU94" i="92"/>
  <c r="CJ95" i="92"/>
  <c r="CT95" i="92"/>
  <c r="CV95" i="92" s="1"/>
  <c r="CU95" i="92"/>
  <c r="CJ96" i="92"/>
  <c r="CT96" i="92"/>
  <c r="CV96" i="92" s="1"/>
  <c r="CU96" i="92"/>
  <c r="CJ97" i="92"/>
  <c r="CT97" i="92"/>
  <c r="CV97" i="92" s="1"/>
  <c r="CU97" i="92"/>
  <c r="CJ98" i="92"/>
  <c r="CT98" i="92"/>
  <c r="CV98" i="92" s="1"/>
  <c r="CU98" i="92"/>
  <c r="CJ99" i="92"/>
  <c r="CT99" i="92"/>
  <c r="CV99" i="92" s="1"/>
  <c r="CU99" i="92"/>
  <c r="CJ100" i="92"/>
  <c r="CT100" i="92"/>
  <c r="CV100" i="92" s="1"/>
  <c r="CU100" i="92"/>
  <c r="CJ101" i="92"/>
  <c r="CT101" i="92"/>
  <c r="CV101" i="92" s="1"/>
  <c r="CU101" i="92"/>
  <c r="CJ102" i="92"/>
  <c r="CT102" i="92"/>
  <c r="CV102" i="92" s="1"/>
  <c r="CU102" i="92"/>
  <c r="CJ103" i="92"/>
  <c r="CT103" i="92"/>
  <c r="CV103" i="92" s="1"/>
  <c r="CU103" i="92"/>
  <c r="CJ104" i="92"/>
  <c r="CT104" i="92"/>
  <c r="CV104" i="92" s="1"/>
  <c r="CU104" i="92"/>
  <c r="CJ105" i="92"/>
  <c r="CT105" i="92"/>
  <c r="CV105" i="92" s="1"/>
  <c r="CU105" i="92"/>
  <c r="CJ106" i="92"/>
  <c r="CT106" i="92"/>
  <c r="CV106" i="92" s="1"/>
  <c r="CU106" i="92"/>
  <c r="CJ107" i="92"/>
  <c r="CT107" i="92"/>
  <c r="CV107" i="92" s="1"/>
  <c r="CU107" i="92"/>
  <c r="CJ108" i="92"/>
  <c r="CT108" i="92"/>
  <c r="CV108" i="92" s="1"/>
  <c r="CU108" i="92"/>
  <c r="CJ109" i="92"/>
  <c r="CT109" i="92"/>
  <c r="CV109" i="92" s="1"/>
  <c r="CU109" i="92"/>
  <c r="CJ110" i="92"/>
  <c r="CT110" i="92"/>
  <c r="CV110" i="92" s="1"/>
  <c r="CU110" i="92"/>
  <c r="CJ111" i="92"/>
  <c r="CT111" i="92"/>
  <c r="CV111" i="92" s="1"/>
  <c r="CU111" i="92"/>
  <c r="CJ112" i="92"/>
  <c r="CT112" i="92"/>
  <c r="CV112" i="92" s="1"/>
  <c r="CU112" i="92"/>
  <c r="CJ113" i="92"/>
  <c r="CT113" i="92"/>
  <c r="CV113" i="92" s="1"/>
  <c r="CU113" i="92"/>
  <c r="CJ114" i="92"/>
  <c r="CT114" i="92"/>
  <c r="CV114" i="92" s="1"/>
  <c r="CU114" i="92"/>
  <c r="CJ115" i="92"/>
  <c r="CT115" i="92"/>
  <c r="CV115" i="92" s="1"/>
  <c r="CU115" i="92"/>
  <c r="CJ116" i="92"/>
  <c r="CT116" i="92"/>
  <c r="CV116" i="92" s="1"/>
  <c r="CU116" i="92"/>
  <c r="CJ117" i="92"/>
  <c r="CT117" i="92"/>
  <c r="CV117" i="92" s="1"/>
  <c r="CU117" i="92"/>
  <c r="CJ118" i="92"/>
  <c r="CT118" i="92"/>
  <c r="CV118" i="92" s="1"/>
  <c r="CU118" i="92"/>
  <c r="CJ119" i="92"/>
  <c r="CT119" i="92"/>
  <c r="CV119" i="92" s="1"/>
  <c r="CU119" i="92"/>
  <c r="CJ120" i="92"/>
  <c r="CT120" i="92"/>
  <c r="CV120" i="92" s="1"/>
  <c r="CU120" i="92"/>
  <c r="CJ121" i="92"/>
  <c r="CT121" i="92"/>
  <c r="CV121" i="92" s="1"/>
  <c r="CU121" i="92"/>
  <c r="CJ122" i="92"/>
  <c r="CT122" i="92"/>
  <c r="CV122" i="92" s="1"/>
  <c r="CU122" i="92"/>
  <c r="CJ126" i="92"/>
  <c r="CT126" i="92"/>
  <c r="CV126" i="92" s="1"/>
  <c r="CU126" i="92"/>
  <c r="CJ127" i="92"/>
  <c r="CT127" i="92"/>
  <c r="CV127" i="92" s="1"/>
  <c r="CU127" i="92"/>
  <c r="CJ128" i="92"/>
  <c r="CT128" i="92"/>
  <c r="CV128" i="92" s="1"/>
  <c r="CU128" i="92"/>
  <c r="CJ129" i="92"/>
  <c r="CT129" i="92"/>
  <c r="CV129" i="92" s="1"/>
  <c r="CU129" i="92"/>
  <c r="CJ130" i="92"/>
  <c r="CT130" i="92"/>
  <c r="CV130" i="92" s="1"/>
  <c r="CU130" i="92"/>
  <c r="CJ131" i="92"/>
  <c r="CT131" i="92"/>
  <c r="CV131" i="92" s="1"/>
  <c r="CU131" i="92"/>
  <c r="CJ132" i="92"/>
  <c r="CT132" i="92"/>
  <c r="CV132" i="92" s="1"/>
  <c r="CU132" i="92"/>
  <c r="CJ133" i="92"/>
  <c r="CT133" i="92"/>
  <c r="CV133" i="92" s="1"/>
  <c r="CU133" i="92"/>
  <c r="CJ134" i="92"/>
  <c r="CT134" i="92"/>
  <c r="CV134" i="92" s="1"/>
  <c r="CU134" i="92"/>
  <c r="CJ135" i="92"/>
  <c r="CT135" i="92"/>
  <c r="CV135" i="92" s="1"/>
  <c r="CU135" i="92"/>
  <c r="CJ136" i="92"/>
  <c r="CT136" i="92"/>
  <c r="CV136" i="92" s="1"/>
  <c r="CU136" i="92"/>
  <c r="CJ137" i="92"/>
  <c r="CT137" i="92"/>
  <c r="CV137" i="92" s="1"/>
  <c r="CU137" i="92"/>
  <c r="CJ138" i="92"/>
  <c r="CT138" i="92"/>
  <c r="CV138" i="92" s="1"/>
  <c r="CU138" i="92"/>
  <c r="CJ139" i="92"/>
  <c r="CT139" i="92"/>
  <c r="CV139" i="92" s="1"/>
  <c r="CU139" i="92"/>
  <c r="CJ140" i="92"/>
  <c r="CT140" i="92"/>
  <c r="CV140" i="92" s="1"/>
  <c r="CU140" i="92"/>
  <c r="CJ141" i="92"/>
  <c r="CT141" i="92"/>
  <c r="CV141" i="92" s="1"/>
  <c r="CU141" i="92"/>
  <c r="CJ142" i="92"/>
  <c r="CT142" i="92"/>
  <c r="CV142" i="92" s="1"/>
  <c r="CU142" i="92"/>
  <c r="CJ143" i="92"/>
  <c r="CT143" i="92"/>
  <c r="CV143" i="92" s="1"/>
  <c r="CU143" i="92"/>
  <c r="CJ144" i="92"/>
  <c r="CT144" i="92"/>
  <c r="CV144" i="92" s="1"/>
  <c r="CU144" i="92"/>
  <c r="CJ145" i="92"/>
  <c r="CT145" i="92"/>
  <c r="CV145" i="92" s="1"/>
  <c r="CU145" i="92"/>
  <c r="CJ146" i="92"/>
  <c r="CT146" i="92"/>
  <c r="CV146" i="92" s="1"/>
  <c r="CU146" i="92"/>
  <c r="CJ147" i="92"/>
  <c r="CT147" i="92"/>
  <c r="CV147" i="92" s="1"/>
  <c r="CU147" i="92"/>
  <c r="CJ148" i="92"/>
  <c r="CT148" i="92"/>
  <c r="CV148" i="92" s="1"/>
  <c r="CU148" i="92"/>
  <c r="CJ149" i="92"/>
  <c r="CT149" i="92"/>
  <c r="CV149" i="92" s="1"/>
  <c r="CU149" i="92"/>
  <c r="CJ150" i="92"/>
  <c r="CT150" i="92"/>
  <c r="CV150" i="92" s="1"/>
  <c r="CU150" i="92"/>
  <c r="CJ151" i="92"/>
  <c r="CT151" i="92"/>
  <c r="CV151" i="92" s="1"/>
  <c r="CU151" i="92"/>
  <c r="CJ152" i="92"/>
  <c r="CT152" i="92"/>
  <c r="CV152" i="92" s="1"/>
  <c r="CU152" i="92"/>
  <c r="CJ153" i="92"/>
  <c r="CT153" i="92"/>
  <c r="CV153" i="92" s="1"/>
  <c r="CU153" i="92"/>
  <c r="CJ154" i="92"/>
  <c r="CT154" i="92"/>
  <c r="CV154" i="92" s="1"/>
  <c r="CU154" i="92"/>
  <c r="CJ155" i="92"/>
  <c r="CT155" i="92"/>
  <c r="CV155" i="92" s="1"/>
  <c r="CU155" i="92"/>
  <c r="CJ156" i="92"/>
  <c r="CT156" i="92"/>
  <c r="CV156" i="92" s="1"/>
  <c r="CU156" i="92"/>
  <c r="CJ157" i="92"/>
  <c r="CT157" i="92"/>
  <c r="CV157" i="92" s="1"/>
  <c r="CU157" i="92"/>
  <c r="CJ158" i="92"/>
  <c r="CT158" i="92"/>
  <c r="CV158" i="92" s="1"/>
  <c r="CU158" i="92"/>
  <c r="CJ159" i="92"/>
  <c r="CT159" i="92"/>
  <c r="CV159" i="92" s="1"/>
  <c r="CU159" i="92"/>
  <c r="CJ160" i="92"/>
  <c r="CT160" i="92"/>
  <c r="CV160" i="92" s="1"/>
  <c r="CU160" i="92"/>
  <c r="CJ161" i="92"/>
  <c r="CT161" i="92"/>
  <c r="CV161" i="92" s="1"/>
  <c r="CU161" i="92"/>
  <c r="CJ162" i="92"/>
  <c r="CT162" i="92"/>
  <c r="CV162" i="92" s="1"/>
  <c r="CU162" i="92"/>
  <c r="CJ166" i="92"/>
  <c r="CT166" i="92"/>
  <c r="CU166" i="92"/>
  <c r="CV166" i="92"/>
  <c r="CJ167" i="92"/>
  <c r="CT167" i="92"/>
  <c r="CV167" i="92" s="1"/>
  <c r="CU167" i="92"/>
  <c r="CJ168" i="92"/>
  <c r="CT168" i="92"/>
  <c r="CV168" i="92" s="1"/>
  <c r="CU168" i="92"/>
  <c r="CJ169" i="92"/>
  <c r="CT169" i="92"/>
  <c r="CV169" i="92" s="1"/>
  <c r="CU169" i="92"/>
  <c r="CJ170" i="92"/>
  <c r="CT170" i="92"/>
  <c r="CV170" i="92" s="1"/>
  <c r="CU170" i="92"/>
  <c r="CJ171" i="92"/>
  <c r="CT171" i="92"/>
  <c r="CV171" i="92" s="1"/>
  <c r="CU171" i="92"/>
  <c r="CJ172" i="92"/>
  <c r="CU172" i="92"/>
  <c r="CJ173" i="92"/>
  <c r="CU173" i="92"/>
  <c r="CJ174" i="92"/>
  <c r="CU174" i="92"/>
  <c r="CJ175" i="92"/>
  <c r="CU175" i="92"/>
  <c r="CJ176" i="92"/>
  <c r="CU176" i="92"/>
  <c r="CJ177" i="92"/>
  <c r="CU177" i="92"/>
  <c r="CJ178" i="92"/>
  <c r="CU178" i="92"/>
  <c r="CJ179" i="92"/>
  <c r="CU179" i="92"/>
  <c r="CJ180" i="92"/>
  <c r="CU180" i="92"/>
  <c r="CJ181" i="92"/>
  <c r="CU181" i="92"/>
  <c r="CJ182" i="92"/>
  <c r="CU182" i="92"/>
  <c r="CJ183" i="92"/>
  <c r="CU183" i="92"/>
  <c r="CJ184" i="92"/>
  <c r="CU184" i="92"/>
  <c r="CJ185" i="92"/>
  <c r="CU185" i="92"/>
  <c r="CJ186" i="92"/>
  <c r="CU186" i="92"/>
  <c r="CJ187" i="92"/>
  <c r="CU187" i="92"/>
  <c r="CJ188" i="92"/>
  <c r="CU188" i="92"/>
  <c r="CJ189" i="92"/>
  <c r="CU189" i="92"/>
  <c r="CJ190" i="92"/>
  <c r="CU190" i="92"/>
  <c r="CJ191" i="92"/>
  <c r="CU191" i="92"/>
  <c r="CJ192" i="92"/>
  <c r="CU192" i="92"/>
  <c r="CJ193" i="92"/>
  <c r="CU193" i="92"/>
  <c r="CJ194" i="92"/>
  <c r="CU194" i="92"/>
  <c r="CJ195" i="92"/>
  <c r="CU195" i="92"/>
  <c r="CJ196" i="92"/>
  <c r="CU196" i="92"/>
  <c r="CJ197" i="92"/>
  <c r="CU197" i="92"/>
  <c r="CJ198" i="92"/>
  <c r="CU198" i="92"/>
  <c r="CJ199" i="92"/>
  <c r="CU199" i="92"/>
  <c r="CJ200" i="92"/>
  <c r="CU200" i="92"/>
  <c r="CJ201" i="92"/>
  <c r="CU201" i="92"/>
  <c r="CJ202" i="92"/>
  <c r="CU202" i="92"/>
  <c r="CJ206" i="92"/>
  <c r="CU206" i="92"/>
  <c r="CJ207" i="92"/>
  <c r="CU207" i="92"/>
  <c r="CJ208" i="92"/>
  <c r="CU208" i="92"/>
  <c r="CJ209" i="92"/>
  <c r="CU209" i="92"/>
  <c r="CJ210" i="92"/>
  <c r="CU210" i="92"/>
  <c r="CJ211" i="92"/>
  <c r="CU211" i="92"/>
  <c r="G82" i="18" l="1"/>
  <c r="DB12" i="92" l="1"/>
  <c r="DH12" i="92"/>
  <c r="DI12" i="92"/>
  <c r="DJ12" i="92"/>
  <c r="DK12" i="92"/>
  <c r="DL12" i="92"/>
  <c r="DN12" i="92"/>
  <c r="DO12" i="92"/>
  <c r="DB13" i="92"/>
  <c r="DH13" i="92"/>
  <c r="DI13" i="92"/>
  <c r="DJ13" i="92"/>
  <c r="DK13" i="92"/>
  <c r="DL13" i="92"/>
  <c r="DN13" i="92"/>
  <c r="DO13" i="92"/>
  <c r="DB14" i="92"/>
  <c r="DH14" i="92"/>
  <c r="DI14" i="92"/>
  <c r="DJ14" i="92"/>
  <c r="DK14" i="92"/>
  <c r="DL14" i="92"/>
  <c r="DN14" i="92"/>
  <c r="DO14" i="92"/>
  <c r="DB15" i="92"/>
  <c r="DH15" i="92"/>
  <c r="DI15" i="92"/>
  <c r="DJ15" i="92"/>
  <c r="DK15" i="92"/>
  <c r="DL15" i="92"/>
  <c r="DN15" i="92"/>
  <c r="DO15" i="92"/>
  <c r="DB16" i="92"/>
  <c r="DH16" i="92"/>
  <c r="DI16" i="92"/>
  <c r="DJ16" i="92"/>
  <c r="DK16" i="92"/>
  <c r="DL16" i="92"/>
  <c r="DN16" i="92"/>
  <c r="DO16" i="92"/>
  <c r="DB17" i="92"/>
  <c r="DH17" i="92"/>
  <c r="DI17" i="92"/>
  <c r="DJ17" i="92"/>
  <c r="DK17" i="92"/>
  <c r="DL17" i="92"/>
  <c r="DN17" i="92"/>
  <c r="DO17" i="92"/>
  <c r="DB18" i="92"/>
  <c r="DH18" i="92"/>
  <c r="DI18" i="92"/>
  <c r="DJ18" i="92"/>
  <c r="DK18" i="92"/>
  <c r="DL18" i="92"/>
  <c r="DN18" i="92"/>
  <c r="DO18" i="92"/>
  <c r="DB19" i="92"/>
  <c r="DH19" i="92"/>
  <c r="DI19" i="92"/>
  <c r="DJ19" i="92"/>
  <c r="DK19" i="92"/>
  <c r="DL19" i="92"/>
  <c r="DN19" i="92"/>
  <c r="DO19" i="92"/>
  <c r="DB20" i="92"/>
  <c r="DH20" i="92"/>
  <c r="DI20" i="92"/>
  <c r="DJ20" i="92"/>
  <c r="DK20" i="92"/>
  <c r="DL20" i="92"/>
  <c r="DN20" i="92"/>
  <c r="DO20" i="92"/>
  <c r="DB21" i="92"/>
  <c r="DH21" i="92"/>
  <c r="DI21" i="92"/>
  <c r="DJ21" i="92"/>
  <c r="DK21" i="92"/>
  <c r="DL21" i="92"/>
  <c r="DN21" i="92"/>
  <c r="DO21" i="92"/>
  <c r="DB22" i="92"/>
  <c r="DH22" i="92"/>
  <c r="DI22" i="92"/>
  <c r="DJ22" i="92"/>
  <c r="DK22" i="92"/>
  <c r="DL22" i="92"/>
  <c r="DN22" i="92"/>
  <c r="DO22" i="92"/>
  <c r="DB23" i="92"/>
  <c r="DH23" i="92"/>
  <c r="DI23" i="92"/>
  <c r="DJ23" i="92"/>
  <c r="DK23" i="92"/>
  <c r="DL23" i="92"/>
  <c r="DN23" i="92"/>
  <c r="DO23" i="92"/>
  <c r="DB24" i="92"/>
  <c r="DH24" i="92"/>
  <c r="DI24" i="92"/>
  <c r="DJ24" i="92"/>
  <c r="DK24" i="92"/>
  <c r="DL24" i="92"/>
  <c r="DN24" i="92"/>
  <c r="DO24" i="92"/>
  <c r="DB25" i="92"/>
  <c r="DH25" i="92"/>
  <c r="DI25" i="92"/>
  <c r="DJ25" i="92"/>
  <c r="DK25" i="92"/>
  <c r="DL25" i="92"/>
  <c r="DN25" i="92"/>
  <c r="DO25" i="92"/>
  <c r="DB26" i="92"/>
  <c r="DH26" i="92"/>
  <c r="DI26" i="92"/>
  <c r="DJ26" i="92"/>
  <c r="DK26" i="92"/>
  <c r="DL26" i="92"/>
  <c r="DN26" i="92"/>
  <c r="DO26" i="92"/>
  <c r="DB27" i="92"/>
  <c r="DH27" i="92"/>
  <c r="DI27" i="92"/>
  <c r="DJ27" i="92"/>
  <c r="DK27" i="92"/>
  <c r="DL27" i="92"/>
  <c r="DN27" i="92"/>
  <c r="DO27" i="92"/>
  <c r="DB28" i="92"/>
  <c r="DH28" i="92"/>
  <c r="DI28" i="92"/>
  <c r="DJ28" i="92"/>
  <c r="DK28" i="92"/>
  <c r="DL28" i="92"/>
  <c r="DN28" i="92"/>
  <c r="DO28" i="92"/>
  <c r="DB29" i="92"/>
  <c r="DH29" i="92"/>
  <c r="DI29" i="92"/>
  <c r="DJ29" i="92"/>
  <c r="DK29" i="92"/>
  <c r="DL29" i="92"/>
  <c r="DN29" i="92"/>
  <c r="DO29" i="92"/>
  <c r="DB30" i="92"/>
  <c r="DH30" i="92"/>
  <c r="DI30" i="92"/>
  <c r="DJ30" i="92"/>
  <c r="DK30" i="92"/>
  <c r="DL30" i="92"/>
  <c r="DN30" i="92"/>
  <c r="DO30" i="92"/>
  <c r="DB31" i="92"/>
  <c r="DH31" i="92"/>
  <c r="DI31" i="92"/>
  <c r="DJ31" i="92"/>
  <c r="DK31" i="92"/>
  <c r="DL31" i="92"/>
  <c r="DN31" i="92"/>
  <c r="DO31" i="92"/>
  <c r="DB32" i="92"/>
  <c r="DH32" i="92"/>
  <c r="DI32" i="92"/>
  <c r="DJ32" i="92"/>
  <c r="DK32" i="92"/>
  <c r="DL32" i="92"/>
  <c r="DN32" i="92"/>
  <c r="DO32" i="92"/>
  <c r="DB33" i="92"/>
  <c r="DH33" i="92"/>
  <c r="DI33" i="92"/>
  <c r="DJ33" i="92"/>
  <c r="DK33" i="92"/>
  <c r="DL33" i="92"/>
  <c r="DN33" i="92"/>
  <c r="DO33" i="92"/>
  <c r="DB34" i="92"/>
  <c r="DH34" i="92"/>
  <c r="DI34" i="92"/>
  <c r="DJ34" i="92"/>
  <c r="DK34" i="92"/>
  <c r="DL34" i="92"/>
  <c r="DN34" i="92"/>
  <c r="DO34" i="92"/>
  <c r="DB35" i="92"/>
  <c r="DH35" i="92"/>
  <c r="DI35" i="92"/>
  <c r="DJ35" i="92"/>
  <c r="DK35" i="92"/>
  <c r="DL35" i="92"/>
  <c r="DN35" i="92"/>
  <c r="DO35" i="92"/>
  <c r="DB36" i="92"/>
  <c r="DH36" i="92"/>
  <c r="DI36" i="92"/>
  <c r="DJ36" i="92"/>
  <c r="DK36" i="92"/>
  <c r="DL36" i="92"/>
  <c r="DN36" i="92"/>
  <c r="DO36" i="92"/>
  <c r="DB37" i="92"/>
  <c r="DH37" i="92"/>
  <c r="DI37" i="92"/>
  <c r="DJ37" i="92"/>
  <c r="DK37" i="92"/>
  <c r="DL37" i="92"/>
  <c r="DN37" i="92"/>
  <c r="DO37" i="92"/>
  <c r="DB38" i="92"/>
  <c r="DH38" i="92"/>
  <c r="DI38" i="92"/>
  <c r="DJ38" i="92"/>
  <c r="DK38" i="92"/>
  <c r="DL38" i="92"/>
  <c r="DN38" i="92"/>
  <c r="DO38" i="92"/>
  <c r="DB39" i="92"/>
  <c r="DH39" i="92"/>
  <c r="DI39" i="92"/>
  <c r="DJ39" i="92"/>
  <c r="DK39" i="92"/>
  <c r="DL39" i="92"/>
  <c r="DN39" i="92"/>
  <c r="DO39" i="92"/>
  <c r="DB40" i="92"/>
  <c r="DH40" i="92"/>
  <c r="DI40" i="92"/>
  <c r="DJ40" i="92"/>
  <c r="DK40" i="92"/>
  <c r="DL40" i="92"/>
  <c r="DN40" i="92"/>
  <c r="DO40" i="92"/>
  <c r="DB41" i="92"/>
  <c r="DH41" i="92"/>
  <c r="DI41" i="92"/>
  <c r="DJ41" i="92"/>
  <c r="DK41" i="92"/>
  <c r="DL41" i="92"/>
  <c r="DN41" i="92"/>
  <c r="DO41" i="92"/>
  <c r="DB42" i="92"/>
  <c r="DH42" i="92"/>
  <c r="DI42" i="92"/>
  <c r="DJ42" i="92"/>
  <c r="DK42" i="92"/>
  <c r="DL42" i="92"/>
  <c r="DN42" i="92"/>
  <c r="DO42" i="92"/>
  <c r="DB43" i="92"/>
  <c r="DH43" i="92"/>
  <c r="DI43" i="92"/>
  <c r="DJ43" i="92"/>
  <c r="DK43" i="92"/>
  <c r="DL43" i="92"/>
  <c r="DN43" i="92"/>
  <c r="DO43" i="92"/>
  <c r="DB44" i="92"/>
  <c r="DH44" i="92"/>
  <c r="DI44" i="92"/>
  <c r="DJ44" i="92"/>
  <c r="DK44" i="92"/>
  <c r="DL44" i="92"/>
  <c r="DN44" i="92"/>
  <c r="DO44" i="92"/>
  <c r="DB45" i="92"/>
  <c r="DH45" i="92"/>
  <c r="DI45" i="92"/>
  <c r="DJ45" i="92"/>
  <c r="DK45" i="92"/>
  <c r="DL45" i="92"/>
  <c r="DN45" i="92"/>
  <c r="DO45" i="92"/>
  <c r="DB46" i="92"/>
  <c r="DH46" i="92"/>
  <c r="DI46" i="92"/>
  <c r="DJ46" i="92"/>
  <c r="DK46" i="92"/>
  <c r="DL46" i="92"/>
  <c r="DN46" i="92"/>
  <c r="DO46" i="92"/>
  <c r="DB47" i="92"/>
  <c r="DH47" i="92"/>
  <c r="DI47" i="92"/>
  <c r="DJ47" i="92"/>
  <c r="DK47" i="92"/>
  <c r="DL47" i="92"/>
  <c r="DN47" i="92"/>
  <c r="DO47" i="92"/>
  <c r="DB48" i="92"/>
  <c r="DH48" i="92"/>
  <c r="DI48" i="92"/>
  <c r="DJ48" i="92"/>
  <c r="DK48" i="92"/>
  <c r="DL48" i="92"/>
  <c r="DN48" i="92"/>
  <c r="DO48" i="92"/>
  <c r="DB49" i="92"/>
  <c r="DH49" i="92"/>
  <c r="DI49" i="92"/>
  <c r="DJ49" i="92"/>
  <c r="DK49" i="92"/>
  <c r="DL49" i="92"/>
  <c r="DN49" i="92"/>
  <c r="DO49" i="92"/>
  <c r="DB50" i="92"/>
  <c r="DH50" i="92"/>
  <c r="DI50" i="92"/>
  <c r="DJ50" i="92"/>
  <c r="DK50" i="92"/>
  <c r="DL50" i="92"/>
  <c r="DN50" i="92"/>
  <c r="DO50" i="92"/>
  <c r="DB51" i="92"/>
  <c r="DH51" i="92"/>
  <c r="DI51" i="92"/>
  <c r="DJ51" i="92"/>
  <c r="DK51" i="92"/>
  <c r="DL51" i="92"/>
  <c r="DN51" i="92"/>
  <c r="DO51" i="92"/>
  <c r="DB52" i="92"/>
  <c r="DH52" i="92"/>
  <c r="DI52" i="92"/>
  <c r="DJ52" i="92"/>
  <c r="DK52" i="92"/>
  <c r="DL52" i="92"/>
  <c r="DN52" i="92"/>
  <c r="DO52" i="92"/>
  <c r="DB53" i="92"/>
  <c r="DH53" i="92"/>
  <c r="DI53" i="92"/>
  <c r="DJ53" i="92"/>
  <c r="DK53" i="92"/>
  <c r="DL53" i="92"/>
  <c r="DN53" i="92"/>
  <c r="DO53" i="92"/>
  <c r="DB54" i="92"/>
  <c r="DH54" i="92"/>
  <c r="DI54" i="92"/>
  <c r="DJ54" i="92"/>
  <c r="DK54" i="92"/>
  <c r="DL54" i="92"/>
  <c r="DN54" i="92"/>
  <c r="DO54" i="92"/>
  <c r="DB55" i="92"/>
  <c r="DH55" i="92"/>
  <c r="DI55" i="92"/>
  <c r="DJ55" i="92"/>
  <c r="DK55" i="92"/>
  <c r="DL55" i="92"/>
  <c r="DN55" i="92"/>
  <c r="DO55" i="92"/>
  <c r="DB56" i="92"/>
  <c r="DH56" i="92"/>
  <c r="DI56" i="92"/>
  <c r="DJ56" i="92"/>
  <c r="DK56" i="92"/>
  <c r="DL56" i="92"/>
  <c r="DN56" i="92"/>
  <c r="DO56" i="92"/>
  <c r="DB57" i="92"/>
  <c r="DH57" i="92"/>
  <c r="DI57" i="92"/>
  <c r="DJ57" i="92"/>
  <c r="DK57" i="92"/>
  <c r="DL57" i="92"/>
  <c r="DN57" i="92"/>
  <c r="DO57" i="92"/>
  <c r="DB58" i="92"/>
  <c r="DH58" i="92"/>
  <c r="DI58" i="92"/>
  <c r="DJ58" i="92"/>
  <c r="DK58" i="92"/>
  <c r="DL58" i="92"/>
  <c r="DN58" i="92"/>
  <c r="DO58" i="92"/>
  <c r="DB59" i="92"/>
  <c r="DH59" i="92"/>
  <c r="DI59" i="92"/>
  <c r="DJ59" i="92"/>
  <c r="DK59" i="92"/>
  <c r="DL59" i="92"/>
  <c r="DN59" i="92"/>
  <c r="DO59" i="92"/>
  <c r="DB60" i="92"/>
  <c r="DH60" i="92"/>
  <c r="DI60" i="92"/>
  <c r="DJ60" i="92"/>
  <c r="DK60" i="92"/>
  <c r="DL60" i="92"/>
  <c r="DN60" i="92"/>
  <c r="DO60" i="92"/>
  <c r="DB61" i="92"/>
  <c r="DH61" i="92"/>
  <c r="DI61" i="92"/>
  <c r="DJ61" i="92"/>
  <c r="DK61" i="92"/>
  <c r="DL61" i="92"/>
  <c r="DN61" i="92"/>
  <c r="DO61" i="92"/>
  <c r="DB62" i="92"/>
  <c r="DH62" i="92"/>
  <c r="DI62" i="92"/>
  <c r="DJ62" i="92"/>
  <c r="DK62" i="92"/>
  <c r="DL62" i="92"/>
  <c r="DN62" i="92"/>
  <c r="DO62" i="92"/>
  <c r="DB63" i="92"/>
  <c r="DH63" i="92"/>
  <c r="DI63" i="92"/>
  <c r="DJ63" i="92"/>
  <c r="DK63" i="92"/>
  <c r="DL63" i="92"/>
  <c r="DN63" i="92"/>
  <c r="DO63" i="92"/>
  <c r="DB64" i="92"/>
  <c r="DH64" i="92"/>
  <c r="DI64" i="92"/>
  <c r="DJ64" i="92"/>
  <c r="DK64" i="92"/>
  <c r="DL64" i="92"/>
  <c r="DN64" i="92"/>
  <c r="DO64" i="92"/>
  <c r="DB65" i="92"/>
  <c r="DH65" i="92"/>
  <c r="DI65" i="92"/>
  <c r="DJ65" i="92"/>
  <c r="DK65" i="92"/>
  <c r="DL65" i="92"/>
  <c r="DN65" i="92"/>
  <c r="DO65" i="92"/>
  <c r="DB66" i="92"/>
  <c r="DH66" i="92"/>
  <c r="DI66" i="92"/>
  <c r="DJ66" i="92"/>
  <c r="DK66" i="92"/>
  <c r="DL66" i="92"/>
  <c r="DN66" i="92"/>
  <c r="DO66" i="92"/>
  <c r="DB67" i="92"/>
  <c r="DH67" i="92"/>
  <c r="DI67" i="92"/>
  <c r="DJ67" i="92"/>
  <c r="DK67" i="92"/>
  <c r="DL67" i="92"/>
  <c r="DN67" i="92"/>
  <c r="DO67" i="92"/>
  <c r="DB68" i="92"/>
  <c r="DH68" i="92"/>
  <c r="DI68" i="92"/>
  <c r="DJ68" i="92"/>
  <c r="DK68" i="92"/>
  <c r="DL68" i="92"/>
  <c r="DN68" i="92"/>
  <c r="DO68" i="92"/>
  <c r="DB69" i="92"/>
  <c r="DH69" i="92"/>
  <c r="DI69" i="92"/>
  <c r="DJ69" i="92"/>
  <c r="DK69" i="92"/>
  <c r="DL69" i="92"/>
  <c r="DN69" i="92"/>
  <c r="DO69" i="92"/>
  <c r="DB70" i="92"/>
  <c r="DH70" i="92"/>
  <c r="DI70" i="92"/>
  <c r="DJ70" i="92"/>
  <c r="DK70" i="92"/>
  <c r="DL70" i="92"/>
  <c r="DN70" i="92"/>
  <c r="DO70" i="92"/>
  <c r="DB71" i="92"/>
  <c r="DH71" i="92"/>
  <c r="DI71" i="92"/>
  <c r="DJ71" i="92"/>
  <c r="DK71" i="92"/>
  <c r="DL71" i="92"/>
  <c r="DN71" i="92"/>
  <c r="DO71" i="92"/>
  <c r="DB72" i="92"/>
  <c r="DH72" i="92"/>
  <c r="DI72" i="92"/>
  <c r="DJ72" i="92"/>
  <c r="DK72" i="92"/>
  <c r="DL72" i="92"/>
  <c r="DN72" i="92"/>
  <c r="DO72" i="92"/>
  <c r="DB73" i="92"/>
  <c r="DH73" i="92"/>
  <c r="DI73" i="92"/>
  <c r="DJ73" i="92"/>
  <c r="DK73" i="92"/>
  <c r="DL73" i="92"/>
  <c r="DN73" i="92"/>
  <c r="DO73" i="92"/>
  <c r="DB74" i="92"/>
  <c r="DH74" i="92"/>
  <c r="DI74" i="92"/>
  <c r="DJ74" i="92"/>
  <c r="DK74" i="92"/>
  <c r="DL74" i="92"/>
  <c r="DN74" i="92"/>
  <c r="DO74" i="92"/>
  <c r="DB75" i="92"/>
  <c r="DH75" i="92"/>
  <c r="DI75" i="92"/>
  <c r="DJ75" i="92"/>
  <c r="DK75" i="92"/>
  <c r="DL75" i="92"/>
  <c r="DN75" i="92"/>
  <c r="DO75" i="92"/>
  <c r="DB76" i="92"/>
  <c r="DH76" i="92"/>
  <c r="DI76" i="92"/>
  <c r="DJ76" i="92"/>
  <c r="DK76" i="92"/>
  <c r="DL76" i="92"/>
  <c r="DN76" i="92"/>
  <c r="DO76" i="92"/>
  <c r="DB77" i="92"/>
  <c r="DH77" i="92"/>
  <c r="DI77" i="92"/>
  <c r="DJ77" i="92"/>
  <c r="DK77" i="92"/>
  <c r="DL77" i="92"/>
  <c r="DN77" i="92"/>
  <c r="DO77" i="92"/>
  <c r="DB78" i="92"/>
  <c r="DH78" i="92"/>
  <c r="DI78" i="92"/>
  <c r="DJ78" i="92"/>
  <c r="DK78" i="92"/>
  <c r="DL78" i="92"/>
  <c r="DN78" i="92"/>
  <c r="DO78" i="92"/>
  <c r="DB79" i="92"/>
  <c r="DH79" i="92"/>
  <c r="DI79" i="92"/>
  <c r="DJ79" i="92"/>
  <c r="DK79" i="92"/>
  <c r="DL79" i="92"/>
  <c r="DN79" i="92"/>
  <c r="DO79" i="92"/>
  <c r="DB80" i="92"/>
  <c r="DH80" i="92"/>
  <c r="DI80" i="92"/>
  <c r="DJ80" i="92"/>
  <c r="DK80" i="92"/>
  <c r="DL80" i="92"/>
  <c r="DN80" i="92"/>
  <c r="DO80" i="92"/>
  <c r="DB81" i="92"/>
  <c r="DH81" i="92"/>
  <c r="DI81" i="92"/>
  <c r="DJ81" i="92"/>
  <c r="DK81" i="92"/>
  <c r="DL81" i="92"/>
  <c r="DN81" i="92"/>
  <c r="DO81" i="92"/>
  <c r="DB82" i="92"/>
  <c r="DH82" i="92"/>
  <c r="DI82" i="92"/>
  <c r="DJ82" i="92"/>
  <c r="DK82" i="92"/>
  <c r="DL82" i="92"/>
  <c r="DN82" i="92"/>
  <c r="DO82" i="92"/>
  <c r="DB83" i="92"/>
  <c r="DH83" i="92"/>
  <c r="DI83" i="92"/>
  <c r="DJ83" i="92"/>
  <c r="DK83" i="92"/>
  <c r="DL83" i="92"/>
  <c r="DN83" i="92"/>
  <c r="DO83" i="92"/>
  <c r="DB84" i="92"/>
  <c r="DH84" i="92"/>
  <c r="DI84" i="92"/>
  <c r="DJ84" i="92"/>
  <c r="DK84" i="92"/>
  <c r="DL84" i="92"/>
  <c r="DN84" i="92"/>
  <c r="DO84" i="92"/>
  <c r="DB85" i="92"/>
  <c r="DH85" i="92"/>
  <c r="DI85" i="92"/>
  <c r="DJ85" i="92"/>
  <c r="DK85" i="92"/>
  <c r="DL85" i="92"/>
  <c r="DN85" i="92"/>
  <c r="DO85" i="92"/>
  <c r="DB86" i="92"/>
  <c r="DH86" i="92"/>
  <c r="DI86" i="92"/>
  <c r="DJ86" i="92"/>
  <c r="DK86" i="92"/>
  <c r="DL86" i="92"/>
  <c r="DN86" i="92"/>
  <c r="DO86" i="92"/>
  <c r="DB87" i="92"/>
  <c r="DH87" i="92"/>
  <c r="DI87" i="92"/>
  <c r="DJ87" i="92"/>
  <c r="DK87" i="92"/>
  <c r="DL87" i="92"/>
  <c r="DN87" i="92"/>
  <c r="DO87" i="92"/>
  <c r="DB88" i="92"/>
  <c r="DH88" i="92"/>
  <c r="DI88" i="92"/>
  <c r="DJ88" i="92"/>
  <c r="DK88" i="92"/>
  <c r="DL88" i="92"/>
  <c r="DN88" i="92"/>
  <c r="DO88" i="92"/>
  <c r="DB89" i="92"/>
  <c r="DH89" i="92"/>
  <c r="DI89" i="92"/>
  <c r="DJ89" i="92"/>
  <c r="DK89" i="92"/>
  <c r="DL89" i="92"/>
  <c r="DN89" i="92"/>
  <c r="DO89" i="92"/>
  <c r="DB90" i="92"/>
  <c r="DH90" i="92"/>
  <c r="DI90" i="92"/>
  <c r="DJ90" i="92"/>
  <c r="DK90" i="92"/>
  <c r="DL90" i="92"/>
  <c r="DN90" i="92"/>
  <c r="DO90" i="92"/>
  <c r="DB91" i="92"/>
  <c r="DH91" i="92"/>
  <c r="DI91" i="92"/>
  <c r="DJ91" i="92"/>
  <c r="DK91" i="92"/>
  <c r="DL91" i="92"/>
  <c r="DN91" i="92"/>
  <c r="DO91" i="92"/>
  <c r="DB92" i="92"/>
  <c r="DH92" i="92"/>
  <c r="DI92" i="92"/>
  <c r="DJ92" i="92"/>
  <c r="DK92" i="92"/>
  <c r="DL92" i="92"/>
  <c r="DN92" i="92"/>
  <c r="DO92" i="92"/>
  <c r="DB93" i="92"/>
  <c r="DH93" i="92"/>
  <c r="DI93" i="92"/>
  <c r="DJ93" i="92"/>
  <c r="DK93" i="92"/>
  <c r="DL93" i="92"/>
  <c r="DN93" i="92"/>
  <c r="DO93" i="92"/>
  <c r="DB94" i="92"/>
  <c r="DH94" i="92"/>
  <c r="DI94" i="92"/>
  <c r="DJ94" i="92"/>
  <c r="DK94" i="92"/>
  <c r="DL94" i="92"/>
  <c r="DN94" i="92"/>
  <c r="DO94" i="92"/>
  <c r="DB95" i="92"/>
  <c r="DH95" i="92"/>
  <c r="DI95" i="92"/>
  <c r="DJ95" i="92"/>
  <c r="DK95" i="92"/>
  <c r="DL95" i="92"/>
  <c r="DN95" i="92"/>
  <c r="DO95" i="92"/>
  <c r="DB96" i="92"/>
  <c r="DH96" i="92"/>
  <c r="DI96" i="92"/>
  <c r="DJ96" i="92"/>
  <c r="DK96" i="92"/>
  <c r="DL96" i="92"/>
  <c r="DN96" i="92"/>
  <c r="DO96" i="92"/>
  <c r="DB97" i="92"/>
  <c r="DH97" i="92"/>
  <c r="DI97" i="92"/>
  <c r="DJ97" i="92"/>
  <c r="DK97" i="92"/>
  <c r="DL97" i="92"/>
  <c r="DN97" i="92"/>
  <c r="DO97" i="92"/>
  <c r="DB98" i="92"/>
  <c r="DH98" i="92"/>
  <c r="DI98" i="92"/>
  <c r="DJ98" i="92"/>
  <c r="DK98" i="92"/>
  <c r="DL98" i="92"/>
  <c r="DN98" i="92"/>
  <c r="DO98" i="92"/>
  <c r="DB99" i="92"/>
  <c r="DH99" i="92"/>
  <c r="DI99" i="92"/>
  <c r="DJ99" i="92"/>
  <c r="DK99" i="92"/>
  <c r="DL99" i="92"/>
  <c r="DN99" i="92"/>
  <c r="DO99" i="92"/>
  <c r="DB100" i="92"/>
  <c r="DH100" i="92"/>
  <c r="DI100" i="92"/>
  <c r="DJ100" i="92"/>
  <c r="DK100" i="92"/>
  <c r="DL100" i="92"/>
  <c r="DN100" i="92"/>
  <c r="DO100" i="92"/>
  <c r="DB101" i="92"/>
  <c r="DH101" i="92"/>
  <c r="DI101" i="92"/>
  <c r="DJ101" i="92"/>
  <c r="DK101" i="92"/>
  <c r="DL101" i="92"/>
  <c r="DN101" i="92"/>
  <c r="DO101" i="92"/>
  <c r="DB102" i="92"/>
  <c r="DH102" i="92"/>
  <c r="DI102" i="92"/>
  <c r="DJ102" i="92"/>
  <c r="DK102" i="92"/>
  <c r="DL102" i="92"/>
  <c r="DN102" i="92"/>
  <c r="DO102" i="92"/>
  <c r="DB103" i="92"/>
  <c r="DH103" i="92"/>
  <c r="DI103" i="92"/>
  <c r="DJ103" i="92"/>
  <c r="DK103" i="92"/>
  <c r="DL103" i="92"/>
  <c r="DN103" i="92"/>
  <c r="DO103" i="92"/>
  <c r="DB104" i="92"/>
  <c r="DH104" i="92"/>
  <c r="DI104" i="92"/>
  <c r="DJ104" i="92"/>
  <c r="DK104" i="92"/>
  <c r="DL104" i="92"/>
  <c r="DN104" i="92"/>
  <c r="DO104" i="92"/>
  <c r="DB105" i="92"/>
  <c r="DH105" i="92"/>
  <c r="DI105" i="92"/>
  <c r="DJ105" i="92"/>
  <c r="DK105" i="92"/>
  <c r="DL105" i="92"/>
  <c r="DN105" i="92"/>
  <c r="DO105" i="92"/>
  <c r="DB106" i="92"/>
  <c r="DH106" i="92"/>
  <c r="DI106" i="92"/>
  <c r="DJ106" i="92"/>
  <c r="DK106" i="92"/>
  <c r="DL106" i="92"/>
  <c r="DN106" i="92"/>
  <c r="DO106" i="92"/>
  <c r="DB107" i="92"/>
  <c r="DH107" i="92"/>
  <c r="DI107" i="92"/>
  <c r="DJ107" i="92"/>
  <c r="DK107" i="92"/>
  <c r="DL107" i="92"/>
  <c r="DN107" i="92"/>
  <c r="DO107" i="92"/>
  <c r="DB108" i="92"/>
  <c r="DH108" i="92"/>
  <c r="DI108" i="92"/>
  <c r="DJ108" i="92"/>
  <c r="DK108" i="92"/>
  <c r="DL108" i="92"/>
  <c r="DN108" i="92"/>
  <c r="DO108" i="92"/>
  <c r="DB109" i="92"/>
  <c r="DH109" i="92"/>
  <c r="DI109" i="92"/>
  <c r="DJ109" i="92"/>
  <c r="DK109" i="92"/>
  <c r="DL109" i="92"/>
  <c r="DN109" i="92"/>
  <c r="DO109" i="92"/>
  <c r="DB110" i="92"/>
  <c r="DH110" i="92"/>
  <c r="DI110" i="92"/>
  <c r="DJ110" i="92"/>
  <c r="DK110" i="92"/>
  <c r="DL110" i="92"/>
  <c r="DN110" i="92"/>
  <c r="DO110" i="92"/>
  <c r="DB111" i="92"/>
  <c r="DH111" i="92"/>
  <c r="DI111" i="92"/>
  <c r="DJ111" i="92"/>
  <c r="DK111" i="92"/>
  <c r="DL111" i="92"/>
  <c r="DN111" i="92"/>
  <c r="DO111" i="92"/>
  <c r="DB112" i="92"/>
  <c r="DH112" i="92"/>
  <c r="DI112" i="92"/>
  <c r="DJ112" i="92"/>
  <c r="DK112" i="92"/>
  <c r="DL112" i="92"/>
  <c r="DN112" i="92"/>
  <c r="DO112" i="92"/>
  <c r="DB113" i="92"/>
  <c r="DH113" i="92"/>
  <c r="DI113" i="92"/>
  <c r="DJ113" i="92"/>
  <c r="DK113" i="92"/>
  <c r="DL113" i="92"/>
  <c r="DN113" i="92"/>
  <c r="DO113" i="92"/>
  <c r="DB114" i="92"/>
  <c r="DH114" i="92"/>
  <c r="DI114" i="92"/>
  <c r="DJ114" i="92"/>
  <c r="DK114" i="92"/>
  <c r="DL114" i="92"/>
  <c r="DN114" i="92"/>
  <c r="DO114" i="92"/>
  <c r="DB115" i="92"/>
  <c r="DH115" i="92"/>
  <c r="DI115" i="92"/>
  <c r="DJ115" i="92"/>
  <c r="DK115" i="92"/>
  <c r="DL115" i="92"/>
  <c r="DN115" i="92"/>
  <c r="DO115" i="92"/>
  <c r="DB116" i="92"/>
  <c r="DH116" i="92"/>
  <c r="DI116" i="92"/>
  <c r="DJ116" i="92"/>
  <c r="DK116" i="92"/>
  <c r="DL116" i="92"/>
  <c r="DN116" i="92"/>
  <c r="DO116" i="92"/>
  <c r="DB117" i="92"/>
  <c r="DH117" i="92"/>
  <c r="DI117" i="92"/>
  <c r="DJ117" i="92"/>
  <c r="DK117" i="92"/>
  <c r="DL117" i="92"/>
  <c r="DN117" i="92"/>
  <c r="DO117" i="92"/>
  <c r="DB118" i="92"/>
  <c r="DH118" i="92"/>
  <c r="DI118" i="92"/>
  <c r="DJ118" i="92"/>
  <c r="DK118" i="92"/>
  <c r="DL118" i="92"/>
  <c r="DN118" i="92"/>
  <c r="DO118" i="92"/>
  <c r="DB119" i="92"/>
  <c r="DH119" i="92"/>
  <c r="DI119" i="92"/>
  <c r="DJ119" i="92"/>
  <c r="DK119" i="92"/>
  <c r="DL119" i="92"/>
  <c r="DN119" i="92"/>
  <c r="DO119" i="92"/>
  <c r="DB120" i="92"/>
  <c r="DH120" i="92"/>
  <c r="DI120" i="92"/>
  <c r="DJ120" i="92"/>
  <c r="DK120" i="92"/>
  <c r="DL120" i="92"/>
  <c r="DN120" i="92"/>
  <c r="DO120" i="92"/>
  <c r="DB121" i="92"/>
  <c r="DH121" i="92"/>
  <c r="DI121" i="92"/>
  <c r="DJ121" i="92"/>
  <c r="DK121" i="92"/>
  <c r="DL121" i="92"/>
  <c r="DN121" i="92"/>
  <c r="DO121" i="92"/>
  <c r="DB122" i="92"/>
  <c r="DH122" i="92"/>
  <c r="DI122" i="92"/>
  <c r="DJ122" i="92"/>
  <c r="DK122" i="92"/>
  <c r="DL122" i="92"/>
  <c r="DN122" i="92"/>
  <c r="DO122" i="92"/>
  <c r="DB123" i="92"/>
  <c r="DH123" i="92"/>
  <c r="DI123" i="92"/>
  <c r="DJ123" i="92"/>
  <c r="DK123" i="92"/>
  <c r="DL123" i="92"/>
  <c r="DN123" i="92"/>
  <c r="DO123" i="92"/>
  <c r="DB124" i="92"/>
  <c r="DH124" i="92"/>
  <c r="DI124" i="92"/>
  <c r="DJ124" i="92"/>
  <c r="DK124" i="92"/>
  <c r="DL124" i="92"/>
  <c r="DN124" i="92"/>
  <c r="DO124" i="92"/>
  <c r="DB125" i="92"/>
  <c r="DH125" i="92"/>
  <c r="DI125" i="92"/>
  <c r="DJ125" i="92"/>
  <c r="DK125" i="92"/>
  <c r="DL125" i="92"/>
  <c r="DN125" i="92"/>
  <c r="DO125" i="92"/>
  <c r="DB126" i="92"/>
  <c r="DH126" i="92"/>
  <c r="DI126" i="92"/>
  <c r="DJ126" i="92"/>
  <c r="DK126" i="92"/>
  <c r="DL126" i="92"/>
  <c r="DN126" i="92"/>
  <c r="DO126" i="92"/>
  <c r="DB127" i="92"/>
  <c r="DH127" i="92"/>
  <c r="DI127" i="92"/>
  <c r="DJ127" i="92"/>
  <c r="DK127" i="92"/>
  <c r="DL127" i="92"/>
  <c r="DN127" i="92"/>
  <c r="DO127" i="92"/>
  <c r="DB128" i="92"/>
  <c r="DH128" i="92"/>
  <c r="DI128" i="92"/>
  <c r="DJ128" i="92"/>
  <c r="DK128" i="92"/>
  <c r="DL128" i="92"/>
  <c r="DN128" i="92"/>
  <c r="DO128" i="92"/>
  <c r="DB129" i="92"/>
  <c r="DH129" i="92"/>
  <c r="DI129" i="92"/>
  <c r="DJ129" i="92"/>
  <c r="DK129" i="92"/>
  <c r="DL129" i="92"/>
  <c r="DN129" i="92"/>
  <c r="DO129" i="92"/>
  <c r="DB130" i="92"/>
  <c r="DH130" i="92"/>
  <c r="DI130" i="92"/>
  <c r="DJ130" i="92"/>
  <c r="DK130" i="92"/>
  <c r="DL130" i="92"/>
  <c r="DN130" i="92"/>
  <c r="DO130" i="92"/>
  <c r="DB131" i="92"/>
  <c r="DH131" i="92"/>
  <c r="DI131" i="92"/>
  <c r="DJ131" i="92"/>
  <c r="DK131" i="92"/>
  <c r="DL131" i="92"/>
  <c r="DN131" i="92"/>
  <c r="DO131" i="92"/>
  <c r="DB132" i="92"/>
  <c r="DH132" i="92"/>
  <c r="DI132" i="92"/>
  <c r="DJ132" i="92"/>
  <c r="DK132" i="92"/>
  <c r="DL132" i="92"/>
  <c r="DN132" i="92"/>
  <c r="DO132" i="92"/>
  <c r="DB133" i="92"/>
  <c r="DH133" i="92"/>
  <c r="DI133" i="92"/>
  <c r="DJ133" i="92"/>
  <c r="DK133" i="92"/>
  <c r="DL133" i="92"/>
  <c r="DN133" i="92"/>
  <c r="DO133" i="92"/>
  <c r="DB134" i="92"/>
  <c r="DH134" i="92"/>
  <c r="DI134" i="92"/>
  <c r="DJ134" i="92"/>
  <c r="DK134" i="92"/>
  <c r="DL134" i="92"/>
  <c r="DN134" i="92"/>
  <c r="DO134" i="92"/>
  <c r="DB135" i="92"/>
  <c r="DH135" i="92"/>
  <c r="DI135" i="92"/>
  <c r="DJ135" i="92"/>
  <c r="DK135" i="92"/>
  <c r="DL135" i="92"/>
  <c r="DN135" i="92"/>
  <c r="DO135" i="92"/>
  <c r="DB136" i="92"/>
  <c r="DH136" i="92"/>
  <c r="DI136" i="92"/>
  <c r="DJ136" i="92"/>
  <c r="DK136" i="92"/>
  <c r="DL136" i="92"/>
  <c r="DN136" i="92"/>
  <c r="DO136" i="92"/>
  <c r="DB137" i="92"/>
  <c r="DH137" i="92"/>
  <c r="DI137" i="92"/>
  <c r="DJ137" i="92"/>
  <c r="DK137" i="92"/>
  <c r="DL137" i="92"/>
  <c r="DN137" i="92"/>
  <c r="DO137" i="92"/>
  <c r="DB138" i="92"/>
  <c r="DH138" i="92"/>
  <c r="DI138" i="92"/>
  <c r="DJ138" i="92"/>
  <c r="DK138" i="92"/>
  <c r="DL138" i="92"/>
  <c r="DN138" i="92"/>
  <c r="DO138" i="92"/>
  <c r="DB139" i="92"/>
  <c r="DH139" i="92"/>
  <c r="DI139" i="92"/>
  <c r="DJ139" i="92"/>
  <c r="DK139" i="92"/>
  <c r="DL139" i="92"/>
  <c r="DN139" i="92"/>
  <c r="DO139" i="92"/>
  <c r="DB140" i="92"/>
  <c r="DH140" i="92"/>
  <c r="DI140" i="92"/>
  <c r="DJ140" i="92"/>
  <c r="DK140" i="92"/>
  <c r="DL140" i="92"/>
  <c r="DN140" i="92"/>
  <c r="DO140" i="92"/>
  <c r="DB141" i="92"/>
  <c r="DH141" i="92"/>
  <c r="DI141" i="92"/>
  <c r="DJ141" i="92"/>
  <c r="DK141" i="92"/>
  <c r="DL141" i="92"/>
  <c r="DN141" i="92"/>
  <c r="DO141" i="92"/>
  <c r="DB142" i="92"/>
  <c r="DH142" i="92"/>
  <c r="DI142" i="92"/>
  <c r="DJ142" i="92"/>
  <c r="DK142" i="92"/>
  <c r="DL142" i="92"/>
  <c r="DN142" i="92"/>
  <c r="DO142" i="92"/>
  <c r="DB143" i="92"/>
  <c r="DH143" i="92"/>
  <c r="DI143" i="92"/>
  <c r="DJ143" i="92"/>
  <c r="DK143" i="92"/>
  <c r="DL143" i="92"/>
  <c r="DN143" i="92"/>
  <c r="DO143" i="92"/>
  <c r="DB144" i="92"/>
  <c r="DH144" i="92"/>
  <c r="DI144" i="92"/>
  <c r="DJ144" i="92"/>
  <c r="DK144" i="92"/>
  <c r="DL144" i="92"/>
  <c r="DN144" i="92"/>
  <c r="DO144" i="92"/>
  <c r="DB145" i="92"/>
  <c r="DH145" i="92"/>
  <c r="DI145" i="92"/>
  <c r="DJ145" i="92"/>
  <c r="DK145" i="92"/>
  <c r="DL145" i="92"/>
  <c r="DN145" i="92"/>
  <c r="DO145" i="92"/>
  <c r="DB146" i="92"/>
  <c r="DH146" i="92"/>
  <c r="DI146" i="92"/>
  <c r="DJ146" i="92"/>
  <c r="DK146" i="92"/>
  <c r="DL146" i="92"/>
  <c r="DN146" i="92"/>
  <c r="DO146" i="92"/>
  <c r="DB147" i="92"/>
  <c r="DH147" i="92"/>
  <c r="DI147" i="92"/>
  <c r="DJ147" i="92"/>
  <c r="DK147" i="92"/>
  <c r="DL147" i="92"/>
  <c r="DN147" i="92"/>
  <c r="DO147" i="92"/>
  <c r="DB148" i="92"/>
  <c r="DH148" i="92"/>
  <c r="DI148" i="92"/>
  <c r="DJ148" i="92"/>
  <c r="DK148" i="92"/>
  <c r="DL148" i="92"/>
  <c r="DN148" i="92"/>
  <c r="DO148" i="92"/>
  <c r="DB149" i="92"/>
  <c r="DH149" i="92"/>
  <c r="DI149" i="92"/>
  <c r="DJ149" i="92"/>
  <c r="DK149" i="92"/>
  <c r="DL149" i="92"/>
  <c r="DN149" i="92"/>
  <c r="DO149" i="92"/>
  <c r="DB150" i="92"/>
  <c r="DH150" i="92"/>
  <c r="DI150" i="92"/>
  <c r="DJ150" i="92"/>
  <c r="DK150" i="92"/>
  <c r="DL150" i="92"/>
  <c r="DN150" i="92"/>
  <c r="DO150" i="92"/>
  <c r="DB151" i="92"/>
  <c r="DH151" i="92"/>
  <c r="DI151" i="92"/>
  <c r="DJ151" i="92"/>
  <c r="DK151" i="92"/>
  <c r="DL151" i="92"/>
  <c r="DN151" i="92"/>
  <c r="DO151" i="92"/>
  <c r="DB152" i="92"/>
  <c r="DH152" i="92"/>
  <c r="DI152" i="92"/>
  <c r="DJ152" i="92"/>
  <c r="DK152" i="92"/>
  <c r="DL152" i="92"/>
  <c r="DN152" i="92"/>
  <c r="DO152" i="92"/>
  <c r="DB153" i="92"/>
  <c r="DH153" i="92"/>
  <c r="DI153" i="92"/>
  <c r="DJ153" i="92"/>
  <c r="DK153" i="92"/>
  <c r="DL153" i="92"/>
  <c r="DN153" i="92"/>
  <c r="DO153" i="92"/>
  <c r="DB154" i="92"/>
  <c r="DH154" i="92"/>
  <c r="DI154" i="92"/>
  <c r="DJ154" i="92"/>
  <c r="DK154" i="92"/>
  <c r="DL154" i="92"/>
  <c r="DN154" i="92"/>
  <c r="DO154" i="92"/>
  <c r="DB155" i="92"/>
  <c r="DH155" i="92"/>
  <c r="DI155" i="92"/>
  <c r="DJ155" i="92"/>
  <c r="DK155" i="92"/>
  <c r="DL155" i="92"/>
  <c r="DN155" i="92"/>
  <c r="DO155" i="92"/>
  <c r="DB156" i="92"/>
  <c r="DH156" i="92"/>
  <c r="DI156" i="92"/>
  <c r="DJ156" i="92"/>
  <c r="DK156" i="92"/>
  <c r="DL156" i="92"/>
  <c r="DN156" i="92"/>
  <c r="DO156" i="92"/>
  <c r="DB157" i="92"/>
  <c r="DH157" i="92"/>
  <c r="DI157" i="92"/>
  <c r="DJ157" i="92"/>
  <c r="DK157" i="92"/>
  <c r="DL157" i="92"/>
  <c r="DN157" i="92"/>
  <c r="DO157" i="92"/>
  <c r="DB158" i="92"/>
  <c r="DH158" i="92"/>
  <c r="DI158" i="92"/>
  <c r="DJ158" i="92"/>
  <c r="DK158" i="92"/>
  <c r="DL158" i="92"/>
  <c r="DN158" i="92"/>
  <c r="DO158" i="92"/>
  <c r="DB159" i="92"/>
  <c r="DH159" i="92"/>
  <c r="DI159" i="92"/>
  <c r="DJ159" i="92"/>
  <c r="DK159" i="92"/>
  <c r="DL159" i="92"/>
  <c r="DN159" i="92"/>
  <c r="DO159" i="92"/>
  <c r="DB160" i="92"/>
  <c r="DH160" i="92"/>
  <c r="DI160" i="92"/>
  <c r="DJ160" i="92"/>
  <c r="DK160" i="92"/>
  <c r="DL160" i="92"/>
  <c r="DN160" i="92"/>
  <c r="DO160" i="92"/>
  <c r="DB161" i="92"/>
  <c r="DH161" i="92"/>
  <c r="DI161" i="92"/>
  <c r="DJ161" i="92"/>
  <c r="DK161" i="92"/>
  <c r="DL161" i="92"/>
  <c r="DN161" i="92"/>
  <c r="DO161" i="92"/>
  <c r="DB162" i="92"/>
  <c r="DH162" i="92"/>
  <c r="DI162" i="92"/>
  <c r="DJ162" i="92"/>
  <c r="DK162" i="92"/>
  <c r="DL162" i="92"/>
  <c r="DN162" i="92"/>
  <c r="DO162" i="92"/>
  <c r="DB163" i="92"/>
  <c r="DH163" i="92"/>
  <c r="DI163" i="92"/>
  <c r="DJ163" i="92"/>
  <c r="DK163" i="92"/>
  <c r="DL163" i="92"/>
  <c r="DN163" i="92"/>
  <c r="DO163" i="92"/>
  <c r="DB164" i="92"/>
  <c r="DH164" i="92"/>
  <c r="DI164" i="92"/>
  <c r="DJ164" i="92"/>
  <c r="DK164" i="92"/>
  <c r="DL164" i="92"/>
  <c r="DN164" i="92"/>
  <c r="DO164" i="92"/>
  <c r="DB165" i="92"/>
  <c r="DH165" i="92"/>
  <c r="DI165" i="92"/>
  <c r="DJ165" i="92"/>
  <c r="DK165" i="92"/>
  <c r="DL165" i="92"/>
  <c r="DN165" i="92"/>
  <c r="DO165" i="92"/>
  <c r="DB166" i="92"/>
  <c r="DH166" i="92"/>
  <c r="DI166" i="92"/>
  <c r="DJ166" i="92"/>
  <c r="DK166" i="92"/>
  <c r="DL166" i="92"/>
  <c r="DN166" i="92"/>
  <c r="DO166" i="92"/>
  <c r="DB167" i="92"/>
  <c r="DH167" i="92"/>
  <c r="DI167" i="92"/>
  <c r="DJ167" i="92"/>
  <c r="DK167" i="92"/>
  <c r="DL167" i="92"/>
  <c r="DN167" i="92"/>
  <c r="DO167" i="92"/>
  <c r="DB168" i="92"/>
  <c r="DH168" i="92"/>
  <c r="DI168" i="92"/>
  <c r="DJ168" i="92"/>
  <c r="DK168" i="92"/>
  <c r="DL168" i="92"/>
  <c r="DN168" i="92"/>
  <c r="DO168" i="92"/>
  <c r="DB169" i="92"/>
  <c r="DH169" i="92"/>
  <c r="DI169" i="92"/>
  <c r="DJ169" i="92"/>
  <c r="DK169" i="92"/>
  <c r="DL169" i="92"/>
  <c r="DN169" i="92"/>
  <c r="DO169" i="92"/>
  <c r="DB170" i="92"/>
  <c r="DH170" i="92"/>
  <c r="DI170" i="92"/>
  <c r="DJ170" i="92"/>
  <c r="DK170" i="92"/>
  <c r="DL170" i="92"/>
  <c r="DN170" i="92"/>
  <c r="DO170" i="92"/>
  <c r="DB171" i="92"/>
  <c r="DH171" i="92"/>
  <c r="DI171" i="92"/>
  <c r="DJ171" i="92"/>
  <c r="DK171" i="92"/>
  <c r="DL171" i="92"/>
  <c r="DN171" i="92"/>
  <c r="DO171" i="92"/>
  <c r="DB172" i="92"/>
  <c r="DH172" i="92"/>
  <c r="DI172" i="92"/>
  <c r="DJ172" i="92"/>
  <c r="DK172" i="92"/>
  <c r="DL172" i="92"/>
  <c r="DN172" i="92"/>
  <c r="DO172" i="92"/>
  <c r="DB173" i="92"/>
  <c r="DH173" i="92"/>
  <c r="DI173" i="92"/>
  <c r="DJ173" i="92"/>
  <c r="DK173" i="92"/>
  <c r="DL173" i="92"/>
  <c r="DN173" i="92"/>
  <c r="DO173" i="92"/>
  <c r="DB174" i="92"/>
  <c r="DH174" i="92"/>
  <c r="DI174" i="92"/>
  <c r="DJ174" i="92"/>
  <c r="DK174" i="92"/>
  <c r="DL174" i="92"/>
  <c r="DN174" i="92"/>
  <c r="DO174" i="92"/>
  <c r="DB175" i="92"/>
  <c r="DH175" i="92"/>
  <c r="DI175" i="92"/>
  <c r="DJ175" i="92"/>
  <c r="DK175" i="92"/>
  <c r="DL175" i="92"/>
  <c r="DN175" i="92"/>
  <c r="DO175" i="92"/>
  <c r="DB176" i="92"/>
  <c r="DH176" i="92"/>
  <c r="DI176" i="92"/>
  <c r="DJ176" i="92"/>
  <c r="DK176" i="92"/>
  <c r="DL176" i="92"/>
  <c r="DN176" i="92"/>
  <c r="DO176" i="92"/>
  <c r="DB177" i="92"/>
  <c r="DH177" i="92"/>
  <c r="DI177" i="92"/>
  <c r="DJ177" i="92"/>
  <c r="DK177" i="92"/>
  <c r="DL177" i="92"/>
  <c r="DN177" i="92"/>
  <c r="DO177" i="92"/>
  <c r="DB178" i="92"/>
  <c r="DH178" i="92"/>
  <c r="DI178" i="92"/>
  <c r="DJ178" i="92"/>
  <c r="DK178" i="92"/>
  <c r="DL178" i="92"/>
  <c r="DN178" i="92"/>
  <c r="DO178" i="92"/>
  <c r="DB179" i="92"/>
  <c r="DH179" i="92"/>
  <c r="DI179" i="92"/>
  <c r="DJ179" i="92"/>
  <c r="DK179" i="92"/>
  <c r="DL179" i="92"/>
  <c r="DN179" i="92"/>
  <c r="DO179" i="92"/>
  <c r="DB180" i="92"/>
  <c r="DH180" i="92"/>
  <c r="DI180" i="92"/>
  <c r="DJ180" i="92"/>
  <c r="DK180" i="92"/>
  <c r="DL180" i="92"/>
  <c r="DN180" i="92"/>
  <c r="DO180" i="92"/>
  <c r="DB181" i="92"/>
  <c r="DH181" i="92"/>
  <c r="DI181" i="92"/>
  <c r="DJ181" i="92"/>
  <c r="DK181" i="92"/>
  <c r="DL181" i="92"/>
  <c r="DN181" i="92"/>
  <c r="DO181" i="92"/>
  <c r="DB182" i="92"/>
  <c r="DH182" i="92"/>
  <c r="DI182" i="92"/>
  <c r="DJ182" i="92"/>
  <c r="DK182" i="92"/>
  <c r="DL182" i="92"/>
  <c r="DN182" i="92"/>
  <c r="DO182" i="92"/>
  <c r="DB183" i="92"/>
  <c r="DH183" i="92"/>
  <c r="DI183" i="92"/>
  <c r="DJ183" i="92"/>
  <c r="DK183" i="92"/>
  <c r="DL183" i="92"/>
  <c r="DN183" i="92"/>
  <c r="DO183" i="92"/>
  <c r="DB184" i="92"/>
  <c r="DH184" i="92"/>
  <c r="DI184" i="92"/>
  <c r="DJ184" i="92"/>
  <c r="DK184" i="92"/>
  <c r="DL184" i="92"/>
  <c r="DN184" i="92"/>
  <c r="DO184" i="92"/>
  <c r="DB185" i="92"/>
  <c r="DH185" i="92"/>
  <c r="DI185" i="92"/>
  <c r="DJ185" i="92"/>
  <c r="DK185" i="92"/>
  <c r="DL185" i="92"/>
  <c r="DN185" i="92"/>
  <c r="DO185" i="92"/>
  <c r="DB186" i="92"/>
  <c r="DH186" i="92"/>
  <c r="DI186" i="92"/>
  <c r="DJ186" i="92"/>
  <c r="DK186" i="92"/>
  <c r="DL186" i="92"/>
  <c r="DN186" i="92"/>
  <c r="DO186" i="92"/>
  <c r="DB187" i="92"/>
  <c r="DH187" i="92"/>
  <c r="DI187" i="92"/>
  <c r="DJ187" i="92"/>
  <c r="DK187" i="92"/>
  <c r="DL187" i="92"/>
  <c r="DN187" i="92"/>
  <c r="DO187" i="92"/>
  <c r="DB188" i="92"/>
  <c r="DH188" i="92"/>
  <c r="DI188" i="92"/>
  <c r="DJ188" i="92"/>
  <c r="DK188" i="92"/>
  <c r="DL188" i="92"/>
  <c r="DN188" i="92"/>
  <c r="DO188" i="92"/>
  <c r="DB189" i="92"/>
  <c r="DH189" i="92"/>
  <c r="DI189" i="92"/>
  <c r="DJ189" i="92"/>
  <c r="DK189" i="92"/>
  <c r="DL189" i="92"/>
  <c r="DN189" i="92"/>
  <c r="DO189" i="92"/>
  <c r="DB190" i="92"/>
  <c r="DH190" i="92"/>
  <c r="DI190" i="92"/>
  <c r="DJ190" i="92"/>
  <c r="DK190" i="92"/>
  <c r="DL190" i="92"/>
  <c r="DN190" i="92"/>
  <c r="DO190" i="92"/>
  <c r="DB191" i="92"/>
  <c r="DH191" i="92"/>
  <c r="DI191" i="92"/>
  <c r="DJ191" i="92"/>
  <c r="DK191" i="92"/>
  <c r="DL191" i="92"/>
  <c r="DN191" i="92"/>
  <c r="DO191" i="92"/>
  <c r="DB192" i="92"/>
  <c r="DH192" i="92"/>
  <c r="DI192" i="92"/>
  <c r="DJ192" i="92"/>
  <c r="DK192" i="92"/>
  <c r="DL192" i="92"/>
  <c r="DN192" i="92"/>
  <c r="DO192" i="92"/>
  <c r="DB193" i="92"/>
  <c r="DH193" i="92"/>
  <c r="DI193" i="92"/>
  <c r="DJ193" i="92"/>
  <c r="DK193" i="92"/>
  <c r="DL193" i="92"/>
  <c r="DN193" i="92"/>
  <c r="DO193" i="92"/>
  <c r="DB194" i="92"/>
  <c r="DH194" i="92"/>
  <c r="DI194" i="92"/>
  <c r="DJ194" i="92"/>
  <c r="DK194" i="92"/>
  <c r="DL194" i="92"/>
  <c r="DN194" i="92"/>
  <c r="DO194" i="92"/>
  <c r="DB195" i="92"/>
  <c r="DH195" i="92"/>
  <c r="DI195" i="92"/>
  <c r="DJ195" i="92"/>
  <c r="DK195" i="92"/>
  <c r="DL195" i="92"/>
  <c r="DN195" i="92"/>
  <c r="DO195" i="92"/>
  <c r="DB196" i="92"/>
  <c r="DH196" i="92"/>
  <c r="DI196" i="92"/>
  <c r="DJ196" i="92"/>
  <c r="DK196" i="92"/>
  <c r="DL196" i="92"/>
  <c r="DN196" i="92"/>
  <c r="DO196" i="92"/>
  <c r="DB197" i="92"/>
  <c r="DH197" i="92"/>
  <c r="DI197" i="92"/>
  <c r="DJ197" i="92"/>
  <c r="DK197" i="92"/>
  <c r="DL197" i="92"/>
  <c r="DN197" i="92"/>
  <c r="DO197" i="92"/>
  <c r="DB198" i="92"/>
  <c r="DH198" i="92"/>
  <c r="DI198" i="92"/>
  <c r="DJ198" i="92"/>
  <c r="DK198" i="92"/>
  <c r="DL198" i="92"/>
  <c r="DN198" i="92"/>
  <c r="DO198" i="92"/>
  <c r="DB199" i="92"/>
  <c r="DH199" i="92"/>
  <c r="DI199" i="92"/>
  <c r="DJ199" i="92"/>
  <c r="DK199" i="92"/>
  <c r="DL199" i="92"/>
  <c r="DN199" i="92"/>
  <c r="DO199" i="92"/>
  <c r="DB200" i="92"/>
  <c r="DH200" i="92"/>
  <c r="DI200" i="92"/>
  <c r="DJ200" i="92"/>
  <c r="DK200" i="92"/>
  <c r="DL200" i="92"/>
  <c r="DN200" i="92"/>
  <c r="DO200" i="92"/>
  <c r="DB201" i="92"/>
  <c r="DH201" i="92"/>
  <c r="DI201" i="92"/>
  <c r="DJ201" i="92"/>
  <c r="DK201" i="92"/>
  <c r="DL201" i="92"/>
  <c r="DN201" i="92"/>
  <c r="DO201" i="92"/>
  <c r="DB202" i="92"/>
  <c r="DH202" i="92"/>
  <c r="DI202" i="92"/>
  <c r="DJ202" i="92"/>
  <c r="DK202" i="92"/>
  <c r="DL202" i="92"/>
  <c r="DN202" i="92"/>
  <c r="DO202" i="92"/>
  <c r="DB203" i="92"/>
  <c r="DH203" i="92"/>
  <c r="DI203" i="92"/>
  <c r="DJ203" i="92"/>
  <c r="DK203" i="92"/>
  <c r="DL203" i="92"/>
  <c r="DN203" i="92"/>
  <c r="DO203" i="92"/>
  <c r="DB204" i="92"/>
  <c r="DH204" i="92"/>
  <c r="DI204" i="92"/>
  <c r="DJ204" i="92"/>
  <c r="DK204" i="92"/>
  <c r="DL204" i="92"/>
  <c r="DN204" i="92"/>
  <c r="DO204" i="92"/>
  <c r="DB205" i="92"/>
  <c r="DH205" i="92"/>
  <c r="DI205" i="92"/>
  <c r="DJ205" i="92"/>
  <c r="DK205" i="92"/>
  <c r="DL205" i="92"/>
  <c r="DN205" i="92"/>
  <c r="DO205" i="92"/>
  <c r="DB206" i="92"/>
  <c r="DH206" i="92"/>
  <c r="DI206" i="92"/>
  <c r="DJ206" i="92"/>
  <c r="DK206" i="92"/>
  <c r="DL206" i="92"/>
  <c r="DN206" i="92"/>
  <c r="DO206" i="92"/>
  <c r="DB207" i="92"/>
  <c r="DH207" i="92"/>
  <c r="DI207" i="92"/>
  <c r="DJ207" i="92"/>
  <c r="DK207" i="92"/>
  <c r="DL207" i="92"/>
  <c r="DN207" i="92"/>
  <c r="DO207" i="92"/>
  <c r="DB208" i="92"/>
  <c r="DH208" i="92"/>
  <c r="DI208" i="92"/>
  <c r="DJ208" i="92"/>
  <c r="DK208" i="92"/>
  <c r="DL208" i="92"/>
  <c r="DN208" i="92"/>
  <c r="DO208" i="92"/>
  <c r="DB209" i="92"/>
  <c r="DH209" i="92"/>
  <c r="DI209" i="92"/>
  <c r="DJ209" i="92"/>
  <c r="DK209" i="92"/>
  <c r="DL209" i="92"/>
  <c r="DN209" i="92"/>
  <c r="DO209" i="92"/>
  <c r="DB210" i="92"/>
  <c r="DH210" i="92"/>
  <c r="DI210" i="92"/>
  <c r="DJ210" i="92"/>
  <c r="DK210" i="92"/>
  <c r="DL210" i="92"/>
  <c r="DN210" i="92"/>
  <c r="DO210" i="92"/>
  <c r="DB211" i="92"/>
  <c r="DH211" i="92"/>
  <c r="DI211" i="92"/>
  <c r="DJ211" i="92"/>
  <c r="DK211" i="92"/>
  <c r="DL211" i="92"/>
  <c r="DN211" i="92"/>
  <c r="DO211" i="92"/>
  <c r="DB212" i="92"/>
  <c r="DH212" i="92"/>
  <c r="DI212" i="92"/>
  <c r="DJ212" i="92"/>
  <c r="DK212" i="92"/>
  <c r="DL212" i="92"/>
  <c r="DN212" i="92"/>
  <c r="DO212" i="92"/>
  <c r="DB213" i="92"/>
  <c r="DH213" i="92"/>
  <c r="DI213" i="92"/>
  <c r="DJ213" i="92"/>
  <c r="DK213" i="92"/>
  <c r="DL213" i="92"/>
  <c r="DN213" i="92"/>
  <c r="DO213" i="92"/>
  <c r="DB214" i="92"/>
  <c r="DH214" i="92"/>
  <c r="DI214" i="92"/>
  <c r="DJ214" i="92"/>
  <c r="DK214" i="92"/>
  <c r="DL214" i="92"/>
  <c r="DN214" i="92"/>
  <c r="DO214" i="92"/>
  <c r="DB215" i="92"/>
  <c r="DH215" i="92"/>
  <c r="DI215" i="92"/>
  <c r="DJ215" i="92"/>
  <c r="DK215" i="92"/>
  <c r="DL215" i="92"/>
  <c r="DN215" i="92"/>
  <c r="DO215" i="92"/>
  <c r="DB216" i="92"/>
  <c r="DH216" i="92"/>
  <c r="DI216" i="92"/>
  <c r="DJ216" i="92"/>
  <c r="DK216" i="92"/>
  <c r="DL216" i="92"/>
  <c r="DN216" i="92"/>
  <c r="DO216" i="92"/>
  <c r="DB217" i="92"/>
  <c r="DH217" i="92"/>
  <c r="DI217" i="92"/>
  <c r="DJ217" i="92"/>
  <c r="DK217" i="92"/>
  <c r="DL217" i="92"/>
  <c r="DN217" i="92"/>
  <c r="DO217" i="92"/>
  <c r="DB218" i="92"/>
  <c r="DH218" i="92"/>
  <c r="DI218" i="92"/>
  <c r="DJ218" i="92"/>
  <c r="DK218" i="92"/>
  <c r="DL218" i="92"/>
  <c r="DN218" i="92"/>
  <c r="DO218" i="92"/>
  <c r="DB219" i="92"/>
  <c r="DH219" i="92"/>
  <c r="DI219" i="92"/>
  <c r="DJ219" i="92"/>
  <c r="DK219" i="92"/>
  <c r="DL219" i="92"/>
  <c r="DN219" i="92"/>
  <c r="DO219" i="92"/>
  <c r="DB220" i="92"/>
  <c r="DH220" i="92"/>
  <c r="DI220" i="92"/>
  <c r="DJ220" i="92"/>
  <c r="DK220" i="92"/>
  <c r="DL220" i="92"/>
  <c r="DN220" i="92"/>
  <c r="DO220" i="92"/>
  <c r="DB221" i="92"/>
  <c r="DH221" i="92"/>
  <c r="DI221" i="92"/>
  <c r="DJ221" i="92"/>
  <c r="DK221" i="92"/>
  <c r="DL221" i="92"/>
  <c r="DN221" i="92"/>
  <c r="DO221" i="92"/>
  <c r="DB222" i="92"/>
  <c r="DH222" i="92"/>
  <c r="DI222" i="92"/>
  <c r="DJ222" i="92"/>
  <c r="DK222" i="92"/>
  <c r="DL222" i="92"/>
  <c r="DN222" i="92"/>
  <c r="DO222" i="92"/>
  <c r="DB223" i="92"/>
  <c r="DH223" i="92"/>
  <c r="DI223" i="92"/>
  <c r="DJ223" i="92"/>
  <c r="DK223" i="92"/>
  <c r="DL223" i="92"/>
  <c r="DN223" i="92"/>
  <c r="DO223" i="92"/>
  <c r="DB224" i="92"/>
  <c r="DH224" i="92"/>
  <c r="DI224" i="92"/>
  <c r="DJ224" i="92"/>
  <c r="DK224" i="92"/>
  <c r="DL224" i="92"/>
  <c r="DN224" i="92"/>
  <c r="DO224" i="92"/>
  <c r="DB225" i="92"/>
  <c r="DH225" i="92"/>
  <c r="DI225" i="92"/>
  <c r="DJ225" i="92"/>
  <c r="DK225" i="92"/>
  <c r="DL225" i="92"/>
  <c r="DN225" i="92"/>
  <c r="DO225" i="92"/>
  <c r="DB226" i="92"/>
  <c r="DH226" i="92"/>
  <c r="DI226" i="92"/>
  <c r="DJ226" i="92"/>
  <c r="DK226" i="92"/>
  <c r="DL226" i="92"/>
  <c r="DN226" i="92"/>
  <c r="DO226" i="92"/>
  <c r="DB227" i="92"/>
  <c r="DH227" i="92"/>
  <c r="DI227" i="92"/>
  <c r="DJ227" i="92"/>
  <c r="DK227" i="92"/>
  <c r="DL227" i="92"/>
  <c r="DN227" i="92"/>
  <c r="DO227" i="92"/>
  <c r="DB228" i="92"/>
  <c r="DH228" i="92"/>
  <c r="DI228" i="92"/>
  <c r="DJ228" i="92"/>
  <c r="DK228" i="92"/>
  <c r="DL228" i="92"/>
  <c r="DN228" i="92"/>
  <c r="DO228" i="92"/>
  <c r="DB229" i="92"/>
  <c r="DH229" i="92"/>
  <c r="DI229" i="92"/>
  <c r="DJ229" i="92"/>
  <c r="DK229" i="92"/>
  <c r="DL229" i="92"/>
  <c r="DN229" i="92"/>
  <c r="DO229" i="92"/>
  <c r="DB230" i="92"/>
  <c r="DH230" i="92"/>
  <c r="DI230" i="92"/>
  <c r="DJ230" i="92"/>
  <c r="DK230" i="92"/>
  <c r="DL230" i="92"/>
  <c r="DN230" i="92"/>
  <c r="DO230" i="92"/>
  <c r="DB231" i="92"/>
  <c r="DH231" i="92"/>
  <c r="DI231" i="92"/>
  <c r="DJ231" i="92"/>
  <c r="DK231" i="92"/>
  <c r="DL231" i="92"/>
  <c r="DN231" i="92"/>
  <c r="DO231" i="92"/>
  <c r="DB232" i="92"/>
  <c r="DH232" i="92"/>
  <c r="DI232" i="92"/>
  <c r="DJ232" i="92"/>
  <c r="DK232" i="92"/>
  <c r="DL232" i="92"/>
  <c r="DN232" i="92"/>
  <c r="DO232" i="92"/>
  <c r="DB233" i="92"/>
  <c r="DH233" i="92"/>
  <c r="DI233" i="92"/>
  <c r="DJ233" i="92"/>
  <c r="DK233" i="92"/>
  <c r="DL233" i="92"/>
  <c r="DN233" i="92"/>
  <c r="DO233" i="92"/>
  <c r="DB234" i="92"/>
  <c r="DH234" i="92"/>
  <c r="DI234" i="92"/>
  <c r="DJ234" i="92"/>
  <c r="DK234" i="92"/>
  <c r="DL234" i="92"/>
  <c r="DN234" i="92"/>
  <c r="DO234" i="92"/>
  <c r="DB235" i="92"/>
  <c r="DH235" i="92"/>
  <c r="DI235" i="92"/>
  <c r="DJ235" i="92"/>
  <c r="DK235" i="92"/>
  <c r="DL235" i="92"/>
  <c r="DN235" i="92"/>
  <c r="DO235" i="92"/>
  <c r="DB236" i="92"/>
  <c r="DH236" i="92"/>
  <c r="DI236" i="92"/>
  <c r="DJ236" i="92"/>
  <c r="DK236" i="92"/>
  <c r="DL236" i="92"/>
  <c r="DN236" i="92"/>
  <c r="DO236" i="92"/>
  <c r="DB237" i="92"/>
  <c r="DH237" i="92"/>
  <c r="DI237" i="92"/>
  <c r="DJ237" i="92"/>
  <c r="DK237" i="92"/>
  <c r="DL237" i="92"/>
  <c r="DN237" i="92"/>
  <c r="DO237" i="92"/>
  <c r="DB238" i="92"/>
  <c r="DH238" i="92"/>
  <c r="DI238" i="92"/>
  <c r="DJ238" i="92"/>
  <c r="DK238" i="92"/>
  <c r="DL238" i="92"/>
  <c r="DN238" i="92"/>
  <c r="DO238" i="92"/>
  <c r="DB239" i="92"/>
  <c r="DH239" i="92"/>
  <c r="DI239" i="92"/>
  <c r="DJ239" i="92"/>
  <c r="DK239" i="92"/>
  <c r="DL239" i="92"/>
  <c r="DN239" i="92"/>
  <c r="DO239" i="92"/>
  <c r="DB240" i="92"/>
  <c r="DH240" i="92"/>
  <c r="DI240" i="92"/>
  <c r="DJ240" i="92"/>
  <c r="DK240" i="92"/>
  <c r="DL240" i="92"/>
  <c r="DN240" i="92"/>
  <c r="DO240" i="92"/>
  <c r="DB241" i="92"/>
  <c r="DH241" i="92"/>
  <c r="DI241" i="92"/>
  <c r="DJ241" i="92"/>
  <c r="DK241" i="92"/>
  <c r="DL241" i="92"/>
  <c r="DN241" i="92"/>
  <c r="DO241" i="92"/>
  <c r="DB242" i="92"/>
  <c r="DH242" i="92"/>
  <c r="DI242" i="92"/>
  <c r="DJ242" i="92"/>
  <c r="DK242" i="92"/>
  <c r="DL242" i="92"/>
  <c r="DN242" i="92"/>
  <c r="DO242" i="92"/>
  <c r="DB243" i="92"/>
  <c r="DH243" i="92"/>
  <c r="DI243" i="92"/>
  <c r="DJ243" i="92"/>
  <c r="DK243" i="92"/>
  <c r="DL243" i="92"/>
  <c r="DN243" i="92"/>
  <c r="DO243" i="92"/>
  <c r="DB244" i="92"/>
  <c r="DH244" i="92"/>
  <c r="DI244" i="92"/>
  <c r="DJ244" i="92"/>
  <c r="DK244" i="92"/>
  <c r="DL244" i="92"/>
  <c r="DN244" i="92"/>
  <c r="DO244" i="92"/>
  <c r="DB245" i="92"/>
  <c r="DH245" i="92"/>
  <c r="DI245" i="92"/>
  <c r="DJ245" i="92"/>
  <c r="DK245" i="92"/>
  <c r="DL245" i="92"/>
  <c r="DN245" i="92"/>
  <c r="DO245" i="92"/>
  <c r="DB246" i="92"/>
  <c r="DH246" i="92"/>
  <c r="DI246" i="92"/>
  <c r="DJ246" i="92"/>
  <c r="DK246" i="92"/>
  <c r="DL246" i="92"/>
  <c r="DN246" i="92"/>
  <c r="DO246" i="92"/>
  <c r="DB247" i="92"/>
  <c r="DH247" i="92"/>
  <c r="DI247" i="92"/>
  <c r="DJ247" i="92"/>
  <c r="DK247" i="92"/>
  <c r="DL247" i="92"/>
  <c r="DN247" i="92"/>
  <c r="DO247" i="92"/>
  <c r="DB248" i="92"/>
  <c r="DH248" i="92"/>
  <c r="DI248" i="92"/>
  <c r="DJ248" i="92"/>
  <c r="DK248" i="92"/>
  <c r="DL248" i="92"/>
  <c r="DN248" i="92"/>
  <c r="DO248" i="92"/>
  <c r="DB249" i="92"/>
  <c r="DH249" i="92"/>
  <c r="DI249" i="92"/>
  <c r="DJ249" i="92"/>
  <c r="DK249" i="92"/>
  <c r="DL249" i="92"/>
  <c r="DN249" i="92"/>
  <c r="DO249" i="92"/>
  <c r="DB250" i="92"/>
  <c r="DH250" i="92"/>
  <c r="DI250" i="92"/>
  <c r="DJ250" i="92"/>
  <c r="DK250" i="92"/>
  <c r="DL250" i="92"/>
  <c r="DN250" i="92"/>
  <c r="DO250" i="92"/>
  <c r="DB251" i="92"/>
  <c r="DH251" i="92"/>
  <c r="DI251" i="92"/>
  <c r="DJ251" i="92"/>
  <c r="DK251" i="92"/>
  <c r="DL251" i="92"/>
  <c r="DN251" i="92"/>
  <c r="DO251" i="92"/>
  <c r="DB252" i="92"/>
  <c r="DH252" i="92"/>
  <c r="DI252" i="92"/>
  <c r="DJ252" i="92"/>
  <c r="DK252" i="92"/>
  <c r="DL252" i="92"/>
  <c r="DN252" i="92"/>
  <c r="DO252" i="92"/>
  <c r="DB253" i="92"/>
  <c r="DH253" i="92"/>
  <c r="DI253" i="92"/>
  <c r="DJ253" i="92"/>
  <c r="DK253" i="92"/>
  <c r="DL253" i="92"/>
  <c r="DN253" i="92"/>
  <c r="DO253" i="92"/>
  <c r="DB254" i="92"/>
  <c r="DH254" i="92"/>
  <c r="DI254" i="92"/>
  <c r="DJ254" i="92"/>
  <c r="DK254" i="92"/>
  <c r="DL254" i="92"/>
  <c r="DN254" i="92"/>
  <c r="DO254" i="92"/>
  <c r="DB255" i="92"/>
  <c r="DH255" i="92"/>
  <c r="DI255" i="92"/>
  <c r="DJ255" i="92"/>
  <c r="DK255" i="92"/>
  <c r="DL255" i="92"/>
  <c r="DN255" i="92"/>
  <c r="DO255" i="92"/>
  <c r="DB256" i="92"/>
  <c r="DH256" i="92"/>
  <c r="DI256" i="92"/>
  <c r="DJ256" i="92"/>
  <c r="DK256" i="92"/>
  <c r="DL256" i="92"/>
  <c r="DN256" i="92"/>
  <c r="DO256" i="92"/>
  <c r="DB257" i="92"/>
  <c r="DH257" i="92"/>
  <c r="DI257" i="92"/>
  <c r="DJ257" i="92"/>
  <c r="DK257" i="92"/>
  <c r="DL257" i="92"/>
  <c r="DN257" i="92"/>
  <c r="DO257" i="92"/>
  <c r="DB258" i="92"/>
  <c r="DH258" i="92"/>
  <c r="DI258" i="92"/>
  <c r="DJ258" i="92"/>
  <c r="DK258" i="92"/>
  <c r="DL258" i="92"/>
  <c r="DN258" i="92"/>
  <c r="DO258" i="92"/>
  <c r="DB259" i="92"/>
  <c r="DH259" i="92"/>
  <c r="DI259" i="92"/>
  <c r="DJ259" i="92"/>
  <c r="DK259" i="92"/>
  <c r="DL259" i="92"/>
  <c r="DN259" i="92"/>
  <c r="DO259" i="92"/>
  <c r="DB260" i="92"/>
  <c r="DH260" i="92"/>
  <c r="DI260" i="92"/>
  <c r="DJ260" i="92"/>
  <c r="DK260" i="92"/>
  <c r="DL260" i="92"/>
  <c r="DN260" i="92"/>
  <c r="DO260" i="92"/>
  <c r="DB261" i="92"/>
  <c r="DH261" i="92"/>
  <c r="DI261" i="92"/>
  <c r="DJ261" i="92"/>
  <c r="DK261" i="92"/>
  <c r="DL261" i="92"/>
  <c r="DN261" i="92"/>
  <c r="DO261" i="92"/>
  <c r="DB262" i="92"/>
  <c r="DH262" i="92"/>
  <c r="DI262" i="92"/>
  <c r="DJ262" i="92"/>
  <c r="DK262" i="92"/>
  <c r="DL262" i="92"/>
  <c r="DN262" i="92"/>
  <c r="DO262" i="92"/>
  <c r="DB263" i="92"/>
  <c r="DH263" i="92"/>
  <c r="DI263" i="92"/>
  <c r="DJ263" i="92"/>
  <c r="DK263" i="92"/>
  <c r="DL263" i="92"/>
  <c r="DN263" i="92"/>
  <c r="DO263" i="92"/>
  <c r="DB264" i="92"/>
  <c r="DH264" i="92"/>
  <c r="DI264" i="92"/>
  <c r="DJ264" i="92"/>
  <c r="DK264" i="92"/>
  <c r="DL264" i="92"/>
  <c r="DN264" i="92"/>
  <c r="DO264" i="92"/>
  <c r="DB265" i="92"/>
  <c r="DH265" i="92"/>
  <c r="DI265" i="92"/>
  <c r="DJ265" i="92"/>
  <c r="DK265" i="92"/>
  <c r="DL265" i="92"/>
  <c r="DN265" i="92"/>
  <c r="DO265" i="92"/>
  <c r="DB266" i="92"/>
  <c r="DH266" i="92"/>
  <c r="DI266" i="92"/>
  <c r="DJ266" i="92"/>
  <c r="DK266" i="92"/>
  <c r="DL266" i="92"/>
  <c r="DN266" i="92"/>
  <c r="DO266" i="92"/>
  <c r="DB267" i="92"/>
  <c r="DH267" i="92"/>
  <c r="DI267" i="92"/>
  <c r="DJ267" i="92"/>
  <c r="DK267" i="92"/>
  <c r="DL267" i="92"/>
  <c r="DN267" i="92"/>
  <c r="DO267" i="92"/>
  <c r="DB268" i="92"/>
  <c r="DH268" i="92"/>
  <c r="DI268" i="92"/>
  <c r="DJ268" i="92"/>
  <c r="DK268" i="92"/>
  <c r="DL268" i="92"/>
  <c r="DN268" i="92"/>
  <c r="DO268" i="92"/>
  <c r="DB269" i="92"/>
  <c r="DH269" i="92"/>
  <c r="DI269" i="92"/>
  <c r="DJ269" i="92"/>
  <c r="DK269" i="92"/>
  <c r="DL269" i="92"/>
  <c r="DN269" i="92"/>
  <c r="DO269" i="92"/>
  <c r="DB270" i="92"/>
  <c r="DH270" i="92"/>
  <c r="DI270" i="92"/>
  <c r="DJ270" i="92"/>
  <c r="DK270" i="92"/>
  <c r="DL270" i="92"/>
  <c r="DN270" i="92"/>
  <c r="DO270" i="92"/>
  <c r="DB271" i="92"/>
  <c r="DH271" i="92"/>
  <c r="DI271" i="92"/>
  <c r="DJ271" i="92"/>
  <c r="DK271" i="92"/>
  <c r="DL271" i="92"/>
  <c r="DN271" i="92"/>
  <c r="DO271" i="92"/>
  <c r="DB272" i="92"/>
  <c r="DH272" i="92"/>
  <c r="DI272" i="92"/>
  <c r="DJ272" i="92"/>
  <c r="DK272" i="92"/>
  <c r="DL272" i="92"/>
  <c r="DN272" i="92"/>
  <c r="DO272" i="92"/>
  <c r="DB273" i="92"/>
  <c r="DH273" i="92"/>
  <c r="DI273" i="92"/>
  <c r="DJ273" i="92"/>
  <c r="DK273" i="92"/>
  <c r="DL273" i="92"/>
  <c r="DN273" i="92"/>
  <c r="DO273" i="92"/>
  <c r="DB274" i="92"/>
  <c r="DH274" i="92"/>
  <c r="DI274" i="92"/>
  <c r="DJ274" i="92"/>
  <c r="DK274" i="92"/>
  <c r="DL274" i="92"/>
  <c r="DN274" i="92"/>
  <c r="DO274" i="92"/>
  <c r="DB275" i="92"/>
  <c r="DH275" i="92"/>
  <c r="DI275" i="92"/>
  <c r="DJ275" i="92"/>
  <c r="DK275" i="92"/>
  <c r="DL275" i="92"/>
  <c r="DN275" i="92"/>
  <c r="DO275" i="92"/>
  <c r="DB276" i="92"/>
  <c r="DH276" i="92"/>
  <c r="DI276" i="92"/>
  <c r="DJ276" i="92"/>
  <c r="DK276" i="92"/>
  <c r="DL276" i="92"/>
  <c r="DN276" i="92"/>
  <c r="DO276" i="92"/>
  <c r="DB277" i="92"/>
  <c r="DH277" i="92"/>
  <c r="DI277" i="92"/>
  <c r="DJ277" i="92"/>
  <c r="DK277" i="92"/>
  <c r="DL277" i="92"/>
  <c r="DN277" i="92"/>
  <c r="DO277" i="92"/>
  <c r="DB278" i="92"/>
  <c r="DH278" i="92"/>
  <c r="DI278" i="92"/>
  <c r="DJ278" i="92"/>
  <c r="DK278" i="92"/>
  <c r="DL278" i="92"/>
  <c r="DN278" i="92"/>
  <c r="DO278" i="92"/>
  <c r="DB279" i="92"/>
  <c r="DH279" i="92"/>
  <c r="DI279" i="92"/>
  <c r="DJ279" i="92"/>
  <c r="DK279" i="92"/>
  <c r="DL279" i="92"/>
  <c r="DN279" i="92"/>
  <c r="DO279" i="92"/>
  <c r="DB280" i="92"/>
  <c r="DH280" i="92"/>
  <c r="DI280" i="92"/>
  <c r="DJ280" i="92"/>
  <c r="DK280" i="92"/>
  <c r="DL280" i="92"/>
  <c r="DN280" i="92"/>
  <c r="DO280" i="92"/>
  <c r="DB281" i="92"/>
  <c r="DH281" i="92"/>
  <c r="DI281" i="92"/>
  <c r="DJ281" i="92"/>
  <c r="DK281" i="92"/>
  <c r="DL281" i="92"/>
  <c r="DN281" i="92"/>
  <c r="DO281" i="92"/>
  <c r="DB282" i="92"/>
  <c r="DH282" i="92"/>
  <c r="DI282" i="92"/>
  <c r="DJ282" i="92"/>
  <c r="DK282" i="92"/>
  <c r="DL282" i="92"/>
  <c r="DN282" i="92"/>
  <c r="DO282" i="92"/>
  <c r="DB283" i="92"/>
  <c r="DH283" i="92"/>
  <c r="DI283" i="92"/>
  <c r="DJ283" i="92"/>
  <c r="DK283" i="92"/>
  <c r="DL283" i="92"/>
  <c r="DN283" i="92"/>
  <c r="DO283" i="92"/>
  <c r="DB284" i="92"/>
  <c r="DH284" i="92"/>
  <c r="DI284" i="92"/>
  <c r="DJ284" i="92"/>
  <c r="DK284" i="92"/>
  <c r="DL284" i="92"/>
  <c r="DN284" i="92"/>
  <c r="DO284" i="92"/>
  <c r="DB285" i="92"/>
  <c r="DH285" i="92"/>
  <c r="DI285" i="92"/>
  <c r="DJ285" i="92"/>
  <c r="DK285" i="92"/>
  <c r="DL285" i="92"/>
  <c r="DN285" i="92"/>
  <c r="DO285" i="92"/>
  <c r="DB286" i="92"/>
  <c r="DH286" i="92"/>
  <c r="DI286" i="92"/>
  <c r="DJ286" i="92"/>
  <c r="DK286" i="92"/>
  <c r="DL286" i="92"/>
  <c r="DN286" i="92"/>
  <c r="DO286" i="92"/>
  <c r="DB287" i="92"/>
  <c r="DH287" i="92"/>
  <c r="DI287" i="92"/>
  <c r="DJ287" i="92"/>
  <c r="DK287" i="92"/>
  <c r="DL287" i="92"/>
  <c r="DN287" i="92"/>
  <c r="DO287" i="92"/>
  <c r="DB288" i="92"/>
  <c r="DH288" i="92"/>
  <c r="DI288" i="92"/>
  <c r="DJ288" i="92"/>
  <c r="DK288" i="92"/>
  <c r="DL288" i="92"/>
  <c r="DN288" i="92"/>
  <c r="DO288" i="92"/>
  <c r="DB289" i="92"/>
  <c r="DH289" i="92"/>
  <c r="DI289" i="92"/>
  <c r="DJ289" i="92"/>
  <c r="DK289" i="92"/>
  <c r="DL289" i="92"/>
  <c r="DN289" i="92"/>
  <c r="DO289" i="92"/>
  <c r="DB290" i="92"/>
  <c r="DH290" i="92"/>
  <c r="DI290" i="92"/>
  <c r="DJ290" i="92"/>
  <c r="DK290" i="92"/>
  <c r="DL290" i="92"/>
  <c r="DN290" i="92"/>
  <c r="DO290" i="92"/>
  <c r="DB291" i="92"/>
  <c r="DH291" i="92"/>
  <c r="DI291" i="92"/>
  <c r="DJ291" i="92"/>
  <c r="DK291" i="92"/>
  <c r="DL291" i="92"/>
  <c r="DN291" i="92"/>
  <c r="DO291" i="92"/>
  <c r="DB292" i="92"/>
  <c r="DH292" i="92"/>
  <c r="DI292" i="92"/>
  <c r="DJ292" i="92"/>
  <c r="DK292" i="92"/>
  <c r="DL292" i="92"/>
  <c r="DN292" i="92"/>
  <c r="DO292" i="92"/>
  <c r="DB293" i="92"/>
  <c r="DH293" i="92"/>
  <c r="DI293" i="92"/>
  <c r="DJ293" i="92"/>
  <c r="DK293" i="92"/>
  <c r="DL293" i="92"/>
  <c r="DN293" i="92"/>
  <c r="DO293" i="92"/>
  <c r="DB294" i="92"/>
  <c r="DH294" i="92"/>
  <c r="DI294" i="92"/>
  <c r="DJ294" i="92"/>
  <c r="DK294" i="92"/>
  <c r="DL294" i="92"/>
  <c r="DN294" i="92"/>
  <c r="DO294" i="92"/>
  <c r="DB295" i="92"/>
  <c r="DH295" i="92"/>
  <c r="DI295" i="92"/>
  <c r="DJ295" i="92"/>
  <c r="DK295" i="92"/>
  <c r="DL295" i="92"/>
  <c r="DN295" i="92"/>
  <c r="DO295" i="92"/>
  <c r="DB296" i="92"/>
  <c r="DH296" i="92"/>
  <c r="DI296" i="92"/>
  <c r="DJ296" i="92"/>
  <c r="DK296" i="92"/>
  <c r="DL296" i="92"/>
  <c r="DN296" i="92"/>
  <c r="DO296" i="92"/>
  <c r="DB297" i="92"/>
  <c r="DH297" i="92"/>
  <c r="DI297" i="92"/>
  <c r="DJ297" i="92"/>
  <c r="DK297" i="92"/>
  <c r="DL297" i="92"/>
  <c r="DN297" i="92"/>
  <c r="DO297" i="92"/>
  <c r="DB298" i="92"/>
  <c r="DH298" i="92"/>
  <c r="DI298" i="92"/>
  <c r="DJ298" i="92"/>
  <c r="DK298" i="92"/>
  <c r="DL298" i="92"/>
  <c r="DN298" i="92"/>
  <c r="DO298" i="92"/>
  <c r="DB299" i="92"/>
  <c r="DH299" i="92"/>
  <c r="DI299" i="92"/>
  <c r="DJ299" i="92"/>
  <c r="DK299" i="92"/>
  <c r="DL299" i="92"/>
  <c r="DN299" i="92"/>
  <c r="DO299" i="92"/>
  <c r="BR12" i="92"/>
  <c r="CA12" i="92"/>
  <c r="BR13" i="92"/>
  <c r="CA13" i="92"/>
  <c r="BR14" i="92"/>
  <c r="CA14" i="92"/>
  <c r="BR15" i="92"/>
  <c r="CA15" i="92"/>
  <c r="BR16" i="92"/>
  <c r="CA16" i="92"/>
  <c r="BR17" i="92"/>
  <c r="CA17" i="92"/>
  <c r="BR18" i="92"/>
  <c r="CA18" i="92"/>
  <c r="BR19" i="92"/>
  <c r="CA19" i="92"/>
  <c r="BR20" i="92"/>
  <c r="CA20" i="92"/>
  <c r="BR21" i="92"/>
  <c r="CA21" i="92"/>
  <c r="BR22" i="92"/>
  <c r="CA22" i="92"/>
  <c r="BR23" i="92"/>
  <c r="CA23" i="92"/>
  <c r="BR24" i="92"/>
  <c r="CA24" i="92"/>
  <c r="BR25" i="92"/>
  <c r="CA25" i="92"/>
  <c r="BR26" i="92"/>
  <c r="CA26" i="92"/>
  <c r="BR27" i="92"/>
  <c r="CA27" i="92"/>
  <c r="BR28" i="92"/>
  <c r="CA28" i="92"/>
  <c r="BR29" i="92"/>
  <c r="CA29" i="92"/>
  <c r="BR30" i="92"/>
  <c r="CA30" i="92"/>
  <c r="BR31" i="92"/>
  <c r="CA31" i="92"/>
  <c r="BR32" i="92"/>
  <c r="CA32" i="92"/>
  <c r="BR33" i="92"/>
  <c r="CA33" i="92"/>
  <c r="BR34" i="92"/>
  <c r="CA34" i="92"/>
  <c r="BR35" i="92"/>
  <c r="CA35" i="92"/>
  <c r="BR36" i="92"/>
  <c r="CA36" i="92"/>
  <c r="BR37" i="92"/>
  <c r="CA37" i="92"/>
  <c r="BR38" i="92"/>
  <c r="CA38" i="92"/>
  <c r="BR39" i="92"/>
  <c r="CA39" i="92"/>
  <c r="BR40" i="92"/>
  <c r="CA40" i="92"/>
  <c r="BR41" i="92"/>
  <c r="CA41" i="92"/>
  <c r="BR42" i="92"/>
  <c r="CA42" i="92"/>
  <c r="BR43" i="92"/>
  <c r="CA43" i="92"/>
  <c r="BR44" i="92"/>
  <c r="CA44" i="92"/>
  <c r="BR45" i="92"/>
  <c r="CA45" i="92"/>
  <c r="BR46" i="92"/>
  <c r="CA46" i="92"/>
  <c r="BR47" i="92"/>
  <c r="CA47" i="92"/>
  <c r="BR48" i="92"/>
  <c r="BR49" i="92"/>
  <c r="BR50" i="92"/>
  <c r="BR51" i="92"/>
  <c r="BR52" i="92"/>
  <c r="BR53" i="92"/>
  <c r="BR54" i="92"/>
  <c r="BR55" i="92"/>
  <c r="BR56" i="92"/>
  <c r="AS12" i="92"/>
  <c r="AS13" i="92"/>
  <c r="AS14" i="92"/>
  <c r="AS15" i="92"/>
  <c r="AS16" i="92"/>
  <c r="AS17" i="92"/>
  <c r="AS18" i="92"/>
  <c r="AS19" i="92"/>
  <c r="AS20" i="92"/>
  <c r="AS21" i="92"/>
  <c r="AS22" i="92"/>
  <c r="AS23" i="92"/>
  <c r="AS24" i="92"/>
  <c r="AS25" i="92"/>
  <c r="AS26" i="92"/>
  <c r="AS27" i="92"/>
  <c r="AS28" i="92"/>
  <c r="AS29" i="92"/>
  <c r="AS30" i="92"/>
  <c r="AS31" i="92"/>
  <c r="AS32" i="92"/>
  <c r="AS33" i="92"/>
  <c r="AS34" i="92"/>
  <c r="AS35" i="92"/>
  <c r="AS36" i="92"/>
  <c r="AS37" i="92"/>
  <c r="AS38" i="92"/>
  <c r="AS39" i="92"/>
  <c r="AS40" i="92"/>
  <c r="AS41" i="92"/>
  <c r="AS42" i="92"/>
  <c r="AS43" i="92"/>
  <c r="AS44" i="92"/>
  <c r="AS45" i="92"/>
  <c r="AS46" i="92"/>
  <c r="AS47" i="92"/>
  <c r="AS48" i="92"/>
  <c r="AS49" i="92"/>
  <c r="AS50" i="92"/>
  <c r="AS51" i="92"/>
  <c r="AS52" i="92"/>
  <c r="AS53" i="92"/>
  <c r="AS54" i="92"/>
  <c r="AS55" i="92"/>
  <c r="AS56" i="92"/>
  <c r="AS57" i="92"/>
  <c r="AS58" i="92"/>
  <c r="AS59" i="92"/>
  <c r="AS60" i="92"/>
  <c r="AS61" i="92"/>
  <c r="AS62" i="92"/>
  <c r="AS63" i="92"/>
  <c r="AS64" i="92"/>
  <c r="AS65" i="92"/>
  <c r="AS66" i="92"/>
  <c r="AS67" i="92"/>
  <c r="AS68" i="92"/>
  <c r="AS69" i="92"/>
  <c r="AS70" i="92"/>
  <c r="AS71" i="92"/>
  <c r="AS72" i="92"/>
  <c r="AS73" i="92"/>
  <c r="AS74" i="92"/>
  <c r="AS75" i="92"/>
  <c r="AS76" i="92"/>
  <c r="AS77" i="92"/>
  <c r="AS78" i="92"/>
  <c r="AS79" i="92"/>
  <c r="AS80" i="92"/>
  <c r="AS81" i="92"/>
  <c r="AS82" i="92"/>
  <c r="AS83" i="92"/>
  <c r="AS84" i="92"/>
  <c r="AS85" i="92"/>
  <c r="AS86" i="92"/>
  <c r="AS87" i="92"/>
  <c r="AS88" i="92"/>
  <c r="AS89" i="92"/>
  <c r="AS90" i="92"/>
  <c r="AS91" i="92"/>
  <c r="AS92" i="92"/>
  <c r="AS93" i="92"/>
  <c r="AS94" i="92"/>
  <c r="AS95" i="92"/>
  <c r="AS96" i="92"/>
  <c r="AS97" i="92"/>
  <c r="AS98" i="92"/>
  <c r="AS99" i="92"/>
  <c r="AS100" i="92"/>
  <c r="AS101" i="92"/>
  <c r="AS102" i="92"/>
  <c r="AS103" i="92"/>
  <c r="AS104" i="92"/>
  <c r="AS105" i="92"/>
  <c r="AS106" i="92"/>
  <c r="AS107" i="92"/>
  <c r="AS108" i="92"/>
  <c r="AS109" i="92"/>
  <c r="AS110" i="92"/>
  <c r="AS111" i="92"/>
  <c r="AS112" i="92"/>
  <c r="AS113" i="92"/>
  <c r="AS114" i="92"/>
  <c r="AS115" i="92"/>
  <c r="AS116" i="92"/>
  <c r="AS117" i="92"/>
  <c r="AS118" i="92"/>
  <c r="AS119" i="92"/>
  <c r="AS120" i="92"/>
  <c r="AS121" i="92"/>
  <c r="AS122" i="92"/>
  <c r="AS123" i="92"/>
  <c r="AS124" i="92"/>
  <c r="AS125" i="92"/>
  <c r="AS126" i="92"/>
  <c r="AS127" i="92"/>
  <c r="AS128" i="92"/>
  <c r="AS129" i="92"/>
  <c r="AS130" i="92"/>
  <c r="AS131" i="92"/>
  <c r="AS132" i="92"/>
  <c r="AS133" i="92"/>
  <c r="AS134" i="92"/>
  <c r="AS135" i="92"/>
  <c r="AS136" i="92"/>
  <c r="AS137" i="92"/>
  <c r="AS138" i="92"/>
  <c r="AS139" i="92"/>
  <c r="AS140" i="92"/>
  <c r="AS141" i="92"/>
  <c r="AS142" i="92"/>
  <c r="AS143" i="92"/>
  <c r="AS144" i="92"/>
  <c r="AS145" i="92"/>
  <c r="AS146" i="92"/>
  <c r="AS147" i="92"/>
  <c r="AS148" i="92"/>
  <c r="AS149" i="92"/>
  <c r="AS150" i="92"/>
  <c r="AS151" i="92"/>
  <c r="AS152" i="92"/>
  <c r="AS153" i="92"/>
  <c r="AS154" i="92"/>
  <c r="AS155" i="92"/>
  <c r="AS156" i="92"/>
  <c r="AS157" i="92"/>
  <c r="AS158" i="92"/>
  <c r="AS159" i="92"/>
  <c r="AS160" i="92"/>
  <c r="AS161" i="92"/>
  <c r="AS162" i="92"/>
  <c r="AS163" i="92"/>
  <c r="AS164" i="92"/>
  <c r="AS165" i="92"/>
  <c r="AS166" i="92"/>
  <c r="AS167" i="92"/>
  <c r="AS168" i="92"/>
  <c r="AS169" i="92"/>
  <c r="AS170" i="92"/>
  <c r="AS171" i="92"/>
  <c r="AS172" i="92"/>
  <c r="AS173" i="92"/>
  <c r="AS174" i="92"/>
  <c r="AS175" i="92"/>
  <c r="AS176" i="92"/>
  <c r="AS177" i="92"/>
  <c r="AS178" i="92"/>
  <c r="AS179" i="92"/>
  <c r="AS180" i="92"/>
  <c r="AS181" i="92"/>
  <c r="AS182" i="92"/>
  <c r="AS183" i="92"/>
  <c r="AS184" i="92"/>
  <c r="AS185" i="92"/>
  <c r="AS186" i="92"/>
  <c r="AS187" i="92"/>
  <c r="AS188" i="92"/>
  <c r="AS189" i="92"/>
  <c r="AS190" i="92"/>
  <c r="AS191" i="92"/>
  <c r="AS192" i="92"/>
  <c r="AS193" i="92"/>
  <c r="AS194" i="92"/>
  <c r="AS195" i="92"/>
  <c r="AS196" i="92"/>
  <c r="AS197" i="92"/>
  <c r="AS198" i="92"/>
  <c r="AS199" i="92"/>
  <c r="AS200" i="92"/>
  <c r="AS201" i="92"/>
  <c r="AS202" i="92"/>
  <c r="AS203" i="92"/>
  <c r="AS204" i="92"/>
  <c r="AS205" i="92"/>
  <c r="AS206" i="92"/>
  <c r="AS207" i="92"/>
  <c r="AS208" i="92"/>
  <c r="AS209" i="92"/>
  <c r="AS210" i="92"/>
  <c r="AS211" i="92"/>
  <c r="AS212" i="92"/>
  <c r="AS213" i="92"/>
  <c r="AS214" i="92"/>
  <c r="AS215" i="92"/>
  <c r="AS216" i="92"/>
  <c r="AS217" i="92"/>
  <c r="AS218" i="92"/>
  <c r="AS219" i="92"/>
  <c r="AS220" i="92"/>
  <c r="AS221" i="92"/>
  <c r="I12" i="92" l="1"/>
  <c r="S12" i="92"/>
  <c r="T12" i="92"/>
  <c r="I13" i="92"/>
  <c r="S13" i="92"/>
  <c r="T13" i="92"/>
  <c r="I14" i="92"/>
  <c r="S14" i="92"/>
  <c r="T14" i="92"/>
  <c r="I15" i="92"/>
  <c r="S15" i="92"/>
  <c r="T15" i="92"/>
  <c r="I16" i="92"/>
  <c r="S16" i="92"/>
  <c r="T16" i="92"/>
  <c r="I17" i="92"/>
  <c r="S17" i="92"/>
  <c r="I18" i="92"/>
  <c r="S18" i="92"/>
  <c r="T18" i="92"/>
  <c r="I19" i="92"/>
  <c r="S19" i="92"/>
  <c r="T19" i="92"/>
  <c r="I20" i="92"/>
  <c r="S20" i="92"/>
  <c r="I21" i="92"/>
  <c r="S21" i="92"/>
  <c r="I22" i="92"/>
  <c r="S22" i="92"/>
  <c r="I23" i="92"/>
  <c r="S23" i="92"/>
  <c r="I24" i="92"/>
  <c r="S24" i="92"/>
  <c r="I25" i="92"/>
  <c r="S25" i="92"/>
  <c r="I26" i="92"/>
  <c r="S26" i="92"/>
  <c r="I27" i="92"/>
  <c r="S27" i="92"/>
  <c r="I28" i="92"/>
  <c r="S28" i="92"/>
  <c r="I29" i="92"/>
  <c r="S29" i="92"/>
  <c r="I30" i="92"/>
  <c r="S30" i="92"/>
  <c r="I31" i="92"/>
  <c r="S31" i="92"/>
  <c r="I32" i="92"/>
  <c r="S32" i="92"/>
  <c r="I33" i="92"/>
  <c r="S33" i="92"/>
  <c r="I34" i="92"/>
  <c r="S34" i="92"/>
  <c r="I35" i="92"/>
  <c r="S35" i="92"/>
  <c r="I36" i="92"/>
  <c r="S36" i="92"/>
  <c r="I37" i="92"/>
  <c r="S37" i="92"/>
  <c r="I38" i="92"/>
  <c r="S38" i="92"/>
  <c r="I39" i="92"/>
  <c r="S39" i="92"/>
  <c r="I40" i="92"/>
  <c r="S40" i="92"/>
  <c r="I41" i="92"/>
  <c r="S41" i="92"/>
  <c r="I42" i="92"/>
  <c r="S42" i="92"/>
  <c r="I43" i="92"/>
  <c r="S43" i="92"/>
  <c r="I44" i="92"/>
  <c r="S44" i="92"/>
  <c r="I45" i="92"/>
  <c r="S45" i="92"/>
  <c r="I46" i="92"/>
  <c r="S46" i="92"/>
  <c r="I47" i="92"/>
  <c r="S47" i="92"/>
  <c r="I48" i="92"/>
  <c r="S48" i="92"/>
  <c r="I49" i="92"/>
  <c r="S49" i="92"/>
  <c r="I50" i="92"/>
  <c r="S50" i="92"/>
  <c r="I51" i="92"/>
  <c r="S51" i="92"/>
  <c r="I52" i="92"/>
  <c r="S52" i="92"/>
  <c r="I53" i="92"/>
  <c r="S53" i="92"/>
  <c r="I54" i="92"/>
  <c r="S54" i="92"/>
  <c r="I55" i="92"/>
  <c r="S55" i="92"/>
  <c r="I56" i="92"/>
  <c r="S56" i="92"/>
  <c r="I57" i="92"/>
  <c r="S57" i="92"/>
  <c r="I58" i="92"/>
  <c r="S58" i="92"/>
  <c r="I59" i="92"/>
  <c r="S59" i="92"/>
  <c r="I60" i="92"/>
  <c r="S60" i="92"/>
  <c r="I61" i="92"/>
  <c r="S61" i="92"/>
  <c r="I62" i="92"/>
  <c r="S62" i="92"/>
  <c r="I63" i="92"/>
  <c r="S63" i="92"/>
  <c r="T63" i="92"/>
  <c r="I64" i="92"/>
  <c r="S64" i="92"/>
  <c r="T64" i="92"/>
  <c r="I65" i="92"/>
  <c r="S65" i="92"/>
  <c r="I66" i="92"/>
  <c r="S66" i="92"/>
  <c r="T66" i="92"/>
  <c r="I67" i="92"/>
  <c r="S67" i="92"/>
  <c r="I68" i="92"/>
  <c r="S68" i="92"/>
  <c r="T68" i="92"/>
  <c r="I69" i="92"/>
  <c r="S69" i="92"/>
  <c r="T69" i="92"/>
  <c r="I70" i="92"/>
  <c r="S70" i="92"/>
  <c r="T70" i="92"/>
  <c r="I71" i="92"/>
  <c r="S71" i="92"/>
  <c r="T71" i="92"/>
  <c r="I72" i="92"/>
  <c r="S72" i="92"/>
  <c r="T72" i="92"/>
  <c r="I73" i="92"/>
  <c r="S73" i="92"/>
  <c r="I74" i="92"/>
  <c r="S74" i="92"/>
  <c r="I75" i="92"/>
  <c r="S75" i="92"/>
  <c r="I76" i="92"/>
  <c r="S76" i="92"/>
  <c r="T76" i="92"/>
  <c r="I77" i="92"/>
  <c r="S77" i="92"/>
  <c r="T77" i="92"/>
  <c r="I78" i="92"/>
  <c r="S78" i="92"/>
  <c r="T78" i="92"/>
  <c r="I79" i="92"/>
  <c r="S79" i="92"/>
  <c r="T79" i="92"/>
  <c r="I80" i="92"/>
  <c r="S80" i="92"/>
  <c r="T80" i="92"/>
  <c r="I81" i="92"/>
  <c r="S81" i="92"/>
  <c r="T81" i="92"/>
  <c r="I82" i="92"/>
  <c r="S82" i="92"/>
  <c r="I83" i="92"/>
  <c r="S83" i="92"/>
  <c r="T83" i="92"/>
  <c r="I84" i="92"/>
  <c r="S84" i="92"/>
  <c r="T84" i="92"/>
  <c r="I85" i="92"/>
  <c r="S85" i="92"/>
  <c r="T85" i="92"/>
  <c r="I86" i="92"/>
  <c r="S86" i="92"/>
  <c r="T86" i="92"/>
  <c r="I87" i="92"/>
  <c r="S87" i="92"/>
  <c r="T87" i="92"/>
  <c r="I88" i="92"/>
  <c r="S88" i="92"/>
  <c r="I89" i="92"/>
  <c r="S89" i="92"/>
  <c r="T89" i="92"/>
  <c r="I90" i="92"/>
  <c r="S90" i="92"/>
  <c r="T90" i="92"/>
  <c r="I91" i="92"/>
  <c r="S91" i="92"/>
  <c r="I92" i="92"/>
  <c r="S92" i="92"/>
  <c r="I93" i="92"/>
  <c r="S93" i="92"/>
  <c r="I94" i="92"/>
  <c r="S94" i="92"/>
  <c r="I95" i="92"/>
  <c r="S95" i="92"/>
  <c r="I96" i="92"/>
  <c r="S96" i="92"/>
  <c r="I97" i="92"/>
  <c r="S97" i="92"/>
  <c r="I98" i="92"/>
  <c r="S98" i="92"/>
  <c r="I99" i="92"/>
  <c r="S99" i="92"/>
  <c r="I100" i="92"/>
  <c r="S100" i="92"/>
  <c r="I101" i="92"/>
  <c r="S101" i="92"/>
  <c r="I102" i="92"/>
  <c r="S102" i="92"/>
  <c r="I103" i="92"/>
  <c r="S103" i="92"/>
  <c r="I104" i="92"/>
  <c r="S104" i="92"/>
  <c r="I105" i="92"/>
  <c r="S105" i="92"/>
  <c r="I106" i="92"/>
  <c r="S106" i="92"/>
  <c r="I107" i="92"/>
  <c r="S107" i="92"/>
  <c r="I108" i="92"/>
  <c r="S108" i="92"/>
  <c r="I109" i="92"/>
  <c r="S109" i="92"/>
  <c r="I110" i="92"/>
  <c r="S110" i="92"/>
  <c r="I111" i="92"/>
  <c r="S111" i="92"/>
  <c r="I112" i="92"/>
  <c r="S112" i="92"/>
  <c r="I113" i="92"/>
  <c r="S113" i="92"/>
  <c r="I114" i="92"/>
  <c r="S114" i="92"/>
  <c r="I115" i="92"/>
  <c r="S115" i="92"/>
  <c r="I116" i="92"/>
  <c r="S116" i="92"/>
  <c r="I117" i="92"/>
  <c r="S117" i="92"/>
  <c r="I118" i="92"/>
  <c r="S118" i="92"/>
  <c r="I119" i="92"/>
  <c r="S119" i="92"/>
  <c r="I120" i="92"/>
  <c r="S120" i="92"/>
  <c r="I121" i="92"/>
  <c r="S121" i="92"/>
  <c r="I122" i="92"/>
  <c r="S122" i="92"/>
  <c r="I123" i="92"/>
  <c r="S123" i="92"/>
  <c r="I124" i="92"/>
  <c r="S124" i="92"/>
  <c r="I125" i="92"/>
  <c r="S125" i="92"/>
  <c r="I126" i="92"/>
  <c r="S126" i="92"/>
  <c r="I127" i="92"/>
  <c r="S127" i="92"/>
  <c r="I128" i="92"/>
  <c r="S128" i="92"/>
  <c r="I129" i="92"/>
  <c r="S129" i="92"/>
  <c r="I130" i="92"/>
  <c r="S130" i="92"/>
  <c r="I131" i="92"/>
  <c r="S131" i="92"/>
  <c r="I132" i="92"/>
  <c r="S132" i="92"/>
  <c r="I133" i="92"/>
  <c r="S133" i="92"/>
  <c r="I134" i="92"/>
  <c r="S134" i="92"/>
  <c r="T134" i="92"/>
  <c r="I135" i="92"/>
  <c r="S135" i="92"/>
  <c r="T135" i="92"/>
  <c r="I136" i="92"/>
  <c r="S136" i="92"/>
  <c r="I137" i="92"/>
  <c r="S137" i="92"/>
  <c r="T137" i="92"/>
  <c r="I138" i="92"/>
  <c r="S138" i="92"/>
  <c r="I139" i="92"/>
  <c r="S139" i="92"/>
  <c r="T139" i="92"/>
  <c r="I140" i="92"/>
  <c r="S140" i="92"/>
  <c r="T140" i="92"/>
  <c r="I141" i="92"/>
  <c r="S141" i="92"/>
  <c r="T141" i="92"/>
  <c r="I142" i="92"/>
  <c r="S142" i="92"/>
  <c r="T142" i="92"/>
  <c r="I143" i="92"/>
  <c r="S143" i="92"/>
  <c r="T143" i="92"/>
  <c r="I144" i="92"/>
  <c r="S144" i="92"/>
  <c r="I145" i="92"/>
  <c r="S145" i="92"/>
  <c r="I146" i="92"/>
  <c r="S146" i="92"/>
  <c r="I147" i="92"/>
  <c r="S147" i="92"/>
  <c r="T147" i="92"/>
  <c r="I148" i="92"/>
  <c r="S148" i="92"/>
  <c r="T148" i="92"/>
  <c r="I149" i="92"/>
  <c r="S149" i="92"/>
  <c r="T149" i="92"/>
  <c r="I150" i="92"/>
  <c r="S150" i="92"/>
  <c r="T150" i="92"/>
  <c r="I151" i="92"/>
  <c r="S151" i="92"/>
  <c r="T151" i="92"/>
  <c r="I152" i="92"/>
  <c r="S152" i="92"/>
  <c r="T152" i="92"/>
  <c r="I153" i="92"/>
  <c r="S153" i="92"/>
  <c r="I154" i="92"/>
  <c r="S154" i="92"/>
  <c r="T154" i="92"/>
  <c r="I155" i="92"/>
  <c r="S155" i="92"/>
  <c r="T155" i="92"/>
  <c r="I156" i="92"/>
  <c r="S156" i="92"/>
  <c r="T156" i="92"/>
  <c r="I157" i="92"/>
  <c r="S157" i="92"/>
  <c r="T157" i="92"/>
  <c r="I158" i="92"/>
  <c r="S158" i="92"/>
  <c r="T158" i="92"/>
  <c r="I159" i="92"/>
  <c r="S159" i="92"/>
  <c r="I160" i="92"/>
  <c r="S160" i="92"/>
  <c r="T160" i="92"/>
  <c r="I161" i="92"/>
  <c r="S161" i="92"/>
  <c r="T161" i="92"/>
  <c r="I162" i="92"/>
  <c r="S162" i="92"/>
  <c r="I163" i="92"/>
  <c r="S163" i="92"/>
  <c r="I164" i="92"/>
  <c r="S164" i="92"/>
  <c r="I165" i="92"/>
  <c r="S165" i="92"/>
  <c r="I166" i="92"/>
  <c r="S166" i="92"/>
  <c r="I167" i="92"/>
  <c r="S167" i="92"/>
  <c r="I168" i="92"/>
  <c r="S168" i="92"/>
  <c r="I169" i="92"/>
  <c r="S169" i="92"/>
  <c r="I170" i="92"/>
  <c r="S170" i="92"/>
  <c r="I171" i="92"/>
  <c r="S171" i="92"/>
  <c r="I172" i="92"/>
  <c r="S172" i="92"/>
  <c r="I173" i="92"/>
  <c r="S173" i="92"/>
  <c r="I174" i="92"/>
  <c r="S174" i="92"/>
  <c r="I175" i="92"/>
  <c r="S175" i="92"/>
  <c r="I176" i="92"/>
  <c r="S176" i="92"/>
  <c r="I177" i="92"/>
  <c r="S177" i="92"/>
  <c r="I178" i="92"/>
  <c r="S178" i="92"/>
  <c r="I179" i="92"/>
  <c r="S179" i="92"/>
  <c r="I180" i="92"/>
  <c r="S180" i="92"/>
  <c r="I181" i="92"/>
  <c r="S181" i="92"/>
  <c r="I182" i="92"/>
  <c r="S182" i="92"/>
  <c r="I183" i="92"/>
  <c r="S183" i="92"/>
  <c r="I184" i="92"/>
  <c r="S184" i="92"/>
  <c r="I185" i="92"/>
  <c r="S185" i="92"/>
  <c r="I186" i="92"/>
  <c r="S186" i="92"/>
  <c r="I187" i="92"/>
  <c r="S187" i="92"/>
  <c r="I188" i="92"/>
  <c r="S188" i="92"/>
  <c r="I189" i="92"/>
  <c r="S189" i="92"/>
  <c r="I190" i="92"/>
  <c r="S190" i="92"/>
  <c r="I191" i="92"/>
  <c r="S191" i="92"/>
  <c r="I192" i="92"/>
  <c r="S192" i="92"/>
  <c r="I193" i="92"/>
  <c r="S193" i="92"/>
  <c r="I194" i="92"/>
  <c r="S194" i="92"/>
  <c r="I195" i="92"/>
  <c r="S195" i="92"/>
  <c r="I196" i="92"/>
  <c r="S196" i="92"/>
  <c r="I197" i="92"/>
  <c r="S197" i="92"/>
  <c r="I198" i="92"/>
  <c r="S198" i="92"/>
  <c r="I199" i="92"/>
  <c r="S199" i="92"/>
  <c r="I200" i="92"/>
  <c r="S200" i="92"/>
  <c r="I201" i="92"/>
  <c r="S201" i="92"/>
  <c r="I202" i="92"/>
  <c r="S202" i="92"/>
  <c r="I203" i="92"/>
  <c r="S203" i="92"/>
  <c r="I204" i="92"/>
  <c r="S204" i="92"/>
  <c r="I205" i="92"/>
  <c r="S205" i="92"/>
  <c r="T205" i="92"/>
  <c r="I206" i="92"/>
  <c r="S206" i="92"/>
  <c r="T206" i="92"/>
  <c r="I207" i="92"/>
  <c r="S207" i="92"/>
  <c r="I208" i="92"/>
  <c r="S208" i="92"/>
  <c r="T208" i="92"/>
  <c r="I209" i="92"/>
  <c r="S209" i="92"/>
  <c r="I210" i="92"/>
  <c r="S210" i="92"/>
  <c r="T210" i="92"/>
  <c r="I211" i="92"/>
  <c r="S211" i="92"/>
  <c r="T211" i="92"/>
  <c r="I212" i="92"/>
  <c r="S212" i="92"/>
  <c r="T212" i="92"/>
  <c r="I213" i="92"/>
  <c r="S213" i="92"/>
  <c r="T213" i="92"/>
  <c r="I214" i="92"/>
  <c r="S214" i="92"/>
  <c r="T214" i="92"/>
  <c r="I215" i="92"/>
  <c r="S215" i="92"/>
  <c r="I216" i="92"/>
  <c r="S216" i="92"/>
  <c r="I217" i="92"/>
  <c r="S217" i="92"/>
  <c r="I218" i="92"/>
  <c r="S218" i="92"/>
  <c r="T218" i="92"/>
  <c r="I219" i="92"/>
  <c r="S219" i="92"/>
  <c r="T219" i="92"/>
  <c r="I220" i="92"/>
  <c r="S220" i="92"/>
  <c r="T220" i="92"/>
  <c r="I221" i="92"/>
  <c r="S221" i="92"/>
  <c r="T221" i="92"/>
  <c r="I222" i="92"/>
  <c r="S222" i="92"/>
  <c r="T222" i="92"/>
  <c r="I223" i="92"/>
  <c r="S223" i="92"/>
  <c r="T223" i="92"/>
  <c r="I224" i="92"/>
  <c r="S224" i="92"/>
  <c r="I225" i="92"/>
  <c r="S225" i="92"/>
  <c r="T225" i="92"/>
  <c r="I226" i="92"/>
  <c r="S226" i="92"/>
  <c r="T226" i="92"/>
  <c r="I227" i="92"/>
  <c r="S227" i="92"/>
  <c r="T227" i="92"/>
  <c r="I228" i="92"/>
  <c r="S228" i="92"/>
  <c r="T228" i="92"/>
  <c r="I229" i="92"/>
  <c r="S229" i="92"/>
  <c r="T229" i="92"/>
  <c r="I230" i="92"/>
  <c r="S230" i="92"/>
  <c r="I231" i="92"/>
  <c r="S231" i="92"/>
  <c r="T231" i="92"/>
  <c r="I232" i="92"/>
  <c r="S232" i="92"/>
  <c r="T232" i="92"/>
  <c r="I233" i="92"/>
  <c r="S233" i="92"/>
  <c r="I234" i="92"/>
  <c r="S234" i="92"/>
  <c r="I235" i="92"/>
  <c r="S235" i="92"/>
  <c r="I236" i="92"/>
  <c r="S236" i="92"/>
  <c r="I237" i="92"/>
  <c r="S237" i="92"/>
  <c r="I238" i="92"/>
  <c r="S238" i="92"/>
  <c r="I239" i="92"/>
  <c r="S239" i="92"/>
  <c r="I240" i="92"/>
  <c r="S240" i="92"/>
  <c r="I241" i="92"/>
  <c r="S241" i="92"/>
  <c r="I242" i="92"/>
  <c r="S242" i="92"/>
  <c r="I243" i="92"/>
  <c r="S243" i="92"/>
  <c r="I244" i="92"/>
  <c r="S244" i="92"/>
  <c r="I245" i="92"/>
  <c r="S245" i="92"/>
  <c r="I246" i="92"/>
  <c r="S246" i="92"/>
  <c r="I247" i="92"/>
  <c r="S247" i="92"/>
  <c r="I248" i="92"/>
  <c r="S248" i="92"/>
  <c r="I249" i="92"/>
  <c r="S249" i="92"/>
  <c r="I250" i="92"/>
  <c r="S250" i="92"/>
  <c r="I251" i="92"/>
  <c r="S251" i="92"/>
  <c r="I252" i="92"/>
  <c r="S252" i="92"/>
  <c r="I253" i="92"/>
  <c r="S253" i="92"/>
  <c r="I254" i="92"/>
  <c r="S254" i="92"/>
  <c r="I255" i="92"/>
  <c r="S255" i="92"/>
  <c r="I256" i="92"/>
  <c r="S256" i="92"/>
  <c r="I257" i="92"/>
  <c r="S257" i="92"/>
  <c r="I258" i="92"/>
  <c r="S258" i="92"/>
  <c r="I259" i="92"/>
  <c r="S259" i="92"/>
  <c r="I260" i="92"/>
  <c r="S260" i="92"/>
  <c r="I261" i="92"/>
  <c r="S261" i="92"/>
  <c r="I262" i="92"/>
  <c r="S262" i="92"/>
  <c r="I263" i="92"/>
  <c r="S263" i="92"/>
  <c r="I264" i="92"/>
  <c r="S264" i="92"/>
  <c r="I265" i="92"/>
  <c r="S265" i="92"/>
  <c r="I266" i="92"/>
  <c r="S266" i="92"/>
  <c r="I267" i="92"/>
  <c r="S267" i="92"/>
  <c r="I268" i="92"/>
  <c r="S268" i="92"/>
  <c r="I269" i="92"/>
  <c r="S269" i="92"/>
  <c r="I270" i="92"/>
  <c r="S270" i="92"/>
  <c r="I271" i="92"/>
  <c r="S271" i="92"/>
  <c r="I272" i="92"/>
  <c r="S272" i="92"/>
  <c r="I273" i="92"/>
  <c r="S273" i="92"/>
  <c r="I274" i="92"/>
  <c r="S274" i="92"/>
  <c r="I275" i="92"/>
  <c r="S275" i="92"/>
  <c r="I276" i="92"/>
  <c r="S276" i="92"/>
  <c r="T276" i="92"/>
  <c r="I277" i="92"/>
  <c r="S277" i="92"/>
  <c r="T277" i="92"/>
  <c r="I278" i="92"/>
  <c r="S278" i="92"/>
  <c r="I279" i="92"/>
  <c r="S279" i="92"/>
  <c r="T279" i="92"/>
  <c r="I280" i="92"/>
  <c r="S280" i="92"/>
  <c r="I281" i="92"/>
  <c r="S281" i="92"/>
  <c r="T281" i="92"/>
  <c r="I282" i="92"/>
  <c r="S282" i="92"/>
  <c r="T282" i="92"/>
  <c r="I283" i="92"/>
  <c r="S283" i="92"/>
  <c r="T283" i="92"/>
  <c r="I284" i="92"/>
  <c r="S284" i="92"/>
  <c r="T284" i="92"/>
  <c r="I285" i="92"/>
  <c r="S285" i="92"/>
  <c r="T285" i="92"/>
  <c r="I286" i="92"/>
  <c r="S286" i="92"/>
  <c r="I287" i="92"/>
  <c r="S287" i="92"/>
  <c r="I288" i="92"/>
  <c r="S288" i="92"/>
  <c r="I289" i="92"/>
  <c r="S289" i="92"/>
  <c r="T289" i="92"/>
  <c r="I290" i="92"/>
  <c r="S290" i="92"/>
  <c r="T290" i="92"/>
  <c r="I291" i="92"/>
  <c r="S291" i="92"/>
  <c r="T291" i="92"/>
  <c r="I292" i="92"/>
  <c r="S292" i="92"/>
  <c r="T292" i="92"/>
  <c r="I293" i="92"/>
  <c r="S293" i="92"/>
  <c r="T293" i="92"/>
  <c r="I294" i="92"/>
  <c r="S294" i="92"/>
  <c r="T294" i="92"/>
  <c r="I295" i="92"/>
  <c r="S295" i="92"/>
  <c r="I296" i="92"/>
  <c r="I297" i="92"/>
  <c r="I298" i="92"/>
  <c r="I299" i="92"/>
  <c r="I300" i="92"/>
  <c r="I301" i="92"/>
  <c r="I302" i="92"/>
  <c r="I303" i="92"/>
  <c r="I304" i="92"/>
  <c r="I305" i="92"/>
  <c r="I306" i="92"/>
  <c r="I307" i="92"/>
  <c r="I308" i="92"/>
  <c r="I309" i="92"/>
  <c r="I310" i="92"/>
  <c r="I311" i="92"/>
  <c r="I312" i="92"/>
  <c r="I313" i="92"/>
  <c r="I314" i="92"/>
  <c r="I315" i="92"/>
  <c r="I316" i="92"/>
  <c r="I317" i="92"/>
  <c r="I318" i="92"/>
  <c r="I319" i="92"/>
  <c r="I320" i="92"/>
  <c r="I321" i="92"/>
  <c r="I322" i="92"/>
  <c r="I323" i="92"/>
  <c r="I324" i="92"/>
  <c r="I325" i="92"/>
  <c r="I326" i="92"/>
  <c r="I327" i="92"/>
  <c r="I328" i="92"/>
  <c r="I329" i="92"/>
  <c r="I330" i="92"/>
  <c r="I331" i="92"/>
  <c r="I332" i="92"/>
  <c r="I333" i="92"/>
  <c r="I334" i="92"/>
  <c r="I335" i="92"/>
  <c r="I336" i="92"/>
  <c r="I337" i="92"/>
  <c r="I338" i="92"/>
  <c r="I339" i="92"/>
  <c r="I340" i="92"/>
  <c r="I341" i="92"/>
  <c r="I342" i="92"/>
  <c r="I343" i="92"/>
  <c r="I344" i="92"/>
  <c r="I345" i="92"/>
  <c r="I346" i="92"/>
  <c r="I347" i="92"/>
  <c r="I348" i="92"/>
  <c r="I349" i="92"/>
  <c r="I350" i="92"/>
  <c r="I351" i="92"/>
  <c r="I352" i="92"/>
  <c r="I353" i="92"/>
  <c r="I354" i="92"/>
  <c r="I355" i="92"/>
  <c r="I356" i="92"/>
  <c r="I357" i="92"/>
  <c r="I358" i="92"/>
  <c r="I359" i="92"/>
  <c r="I360" i="92"/>
  <c r="I361" i="92"/>
  <c r="I362" i="92"/>
  <c r="I363" i="92"/>
  <c r="I364" i="92"/>
  <c r="I365" i="92"/>
  <c r="I366" i="92"/>
  <c r="AD16" i="92"/>
  <c r="AJ15" i="92"/>
  <c r="AD15" i="92"/>
  <c r="AJ14" i="92"/>
  <c r="AD14" i="92"/>
  <c r="AJ13" i="92"/>
  <c r="AD13" i="92"/>
  <c r="AJ12" i="92"/>
  <c r="AD12" i="92"/>
  <c r="W103" i="80" l="1"/>
  <c r="S103" i="80"/>
  <c r="O103" i="80"/>
  <c r="K103" i="80"/>
  <c r="W102" i="80"/>
  <c r="S102" i="80"/>
  <c r="O102" i="80"/>
  <c r="K102" i="80"/>
  <c r="W101" i="80"/>
  <c r="S101" i="80"/>
  <c r="O101" i="80"/>
  <c r="K101" i="80"/>
  <c r="W100" i="80"/>
  <c r="S100" i="80"/>
  <c r="O100" i="80"/>
  <c r="K100" i="80"/>
  <c r="W99" i="80"/>
  <c r="S99" i="80"/>
  <c r="O99" i="80"/>
  <c r="K99" i="80"/>
  <c r="W98" i="80"/>
  <c r="S98" i="80"/>
  <c r="O98" i="80"/>
  <c r="K98" i="80"/>
  <c r="W97" i="80"/>
  <c r="S97" i="80"/>
  <c r="O97" i="80"/>
  <c r="K97" i="80"/>
  <c r="W96" i="80"/>
  <c r="S96" i="80"/>
  <c r="O96" i="80"/>
  <c r="K96" i="80"/>
  <c r="W91" i="80"/>
  <c r="S91" i="80"/>
  <c r="O91" i="80"/>
  <c r="K91" i="80"/>
  <c r="W87" i="80"/>
  <c r="S87" i="80"/>
  <c r="O87" i="80"/>
  <c r="W83" i="80"/>
  <c r="S83" i="80"/>
  <c r="O83" i="80"/>
  <c r="W82" i="80"/>
  <c r="S82" i="80"/>
  <c r="O82" i="80"/>
  <c r="K82" i="80"/>
  <c r="W81" i="80"/>
  <c r="S81" i="80"/>
  <c r="O81" i="80"/>
  <c r="K81" i="80"/>
  <c r="W79" i="80"/>
  <c r="S79" i="80"/>
  <c r="O79" i="80"/>
  <c r="W75" i="80"/>
  <c r="S75" i="80"/>
  <c r="O75" i="80"/>
  <c r="W74" i="80"/>
  <c r="S74" i="80"/>
  <c r="O74" i="80"/>
  <c r="K74" i="80"/>
  <c r="W73" i="80"/>
  <c r="S73" i="80"/>
  <c r="O73" i="80"/>
  <c r="K73" i="80"/>
  <c r="W71" i="80"/>
  <c r="S71" i="80"/>
  <c r="O71" i="80"/>
  <c r="W67" i="80"/>
  <c r="S67" i="80"/>
  <c r="O67" i="80"/>
  <c r="W66" i="80"/>
  <c r="S66" i="80"/>
  <c r="O66" i="80"/>
  <c r="K66" i="80"/>
  <c r="W65" i="80"/>
  <c r="S65" i="80"/>
  <c r="O65" i="80"/>
  <c r="K65" i="80"/>
  <c r="W63" i="80"/>
  <c r="S63" i="80"/>
  <c r="O63" i="80"/>
  <c r="W59" i="80"/>
  <c r="S59" i="80"/>
  <c r="O59" i="80"/>
  <c r="W58" i="80"/>
  <c r="S58" i="80"/>
  <c r="O58" i="80"/>
  <c r="K58" i="80"/>
  <c r="W57" i="80"/>
  <c r="S57" i="80"/>
  <c r="O57" i="80"/>
  <c r="K57" i="80"/>
  <c r="W51" i="80"/>
  <c r="S51" i="80"/>
  <c r="O51" i="80"/>
  <c r="W50" i="80"/>
  <c r="S50" i="80"/>
  <c r="O50" i="80"/>
  <c r="K50" i="80"/>
  <c r="W49" i="80"/>
  <c r="S49" i="80"/>
  <c r="O49" i="80"/>
  <c r="K49" i="80"/>
  <c r="W47" i="80"/>
  <c r="S47" i="80"/>
  <c r="O47" i="80"/>
  <c r="W43" i="80"/>
  <c r="S43" i="80"/>
  <c r="O43" i="80"/>
  <c r="W42" i="80"/>
  <c r="S42" i="80"/>
  <c r="O42" i="80"/>
  <c r="K42" i="80"/>
  <c r="W41" i="80"/>
  <c r="S41" i="80"/>
  <c r="O41" i="80"/>
  <c r="K41" i="80"/>
  <c r="W39" i="80"/>
  <c r="S39" i="80"/>
  <c r="O39" i="80"/>
  <c r="W35" i="80"/>
  <c r="S35" i="80"/>
  <c r="O35" i="80"/>
  <c r="W34" i="80"/>
  <c r="S34" i="80"/>
  <c r="O34" i="80"/>
  <c r="K34" i="80"/>
  <c r="W33" i="80"/>
  <c r="S33" i="80"/>
  <c r="O33" i="80"/>
  <c r="K33" i="80"/>
  <c r="W32" i="80"/>
  <c r="S32" i="80"/>
  <c r="O32" i="80"/>
  <c r="K32" i="80"/>
  <c r="W30" i="80"/>
  <c r="S30" i="80"/>
  <c r="O30" i="80"/>
  <c r="W26" i="80"/>
  <c r="S26" i="80"/>
  <c r="O26" i="80"/>
  <c r="W25" i="80"/>
  <c r="S25" i="80"/>
  <c r="O25" i="80"/>
  <c r="K25" i="80"/>
  <c r="W24" i="80"/>
  <c r="S24" i="80"/>
  <c r="O24" i="80"/>
  <c r="K24" i="80"/>
  <c r="W22" i="80"/>
  <c r="S22" i="80"/>
  <c r="O22" i="80"/>
  <c r="G83" i="18" l="1"/>
  <c r="T356" i="92" s="1"/>
  <c r="T355" i="92"/>
  <c r="CE12" i="92" l="1"/>
  <c r="CE13" i="92"/>
  <c r="CE20" i="92"/>
  <c r="CE21" i="92"/>
  <c r="CE28" i="92"/>
  <c r="CE29" i="92"/>
  <c r="CE36" i="92"/>
  <c r="CE37" i="92"/>
  <c r="CE46" i="92"/>
  <c r="CE47" i="92"/>
  <c r="CE54" i="92"/>
  <c r="CE55" i="92"/>
  <c r="CE62" i="92"/>
  <c r="CE63" i="92"/>
  <c r="CE70" i="92"/>
  <c r="CE71" i="92"/>
  <c r="CE78" i="92"/>
  <c r="CE79" i="92"/>
  <c r="CE88" i="92"/>
  <c r="CE89" i="92"/>
  <c r="CE96" i="92"/>
  <c r="CE97" i="92"/>
  <c r="CE104" i="92"/>
  <c r="CE105" i="92"/>
  <c r="CE113" i="92"/>
  <c r="CE114" i="92"/>
  <c r="CE121" i="92"/>
  <c r="CE122" i="92"/>
  <c r="CE131" i="92"/>
  <c r="CE132" i="92"/>
  <c r="CE139" i="92"/>
  <c r="CE140" i="92"/>
  <c r="CE147" i="92"/>
  <c r="CE148" i="92"/>
  <c r="CE155" i="92"/>
  <c r="CE156" i="92"/>
  <c r="CE166" i="92"/>
  <c r="CE173" i="92"/>
  <c r="CE174" i="92"/>
  <c r="CE181" i="92"/>
  <c r="CE182" i="92"/>
  <c r="CE189" i="92"/>
  <c r="CE190" i="92"/>
  <c r="CE197" i="92"/>
  <c r="CE198" i="92"/>
  <c r="CE207" i="92"/>
  <c r="CE208" i="92"/>
  <c r="CE210" i="92"/>
  <c r="CE34" i="92"/>
  <c r="CE60" i="92"/>
  <c r="CE61" i="92"/>
  <c r="CE103" i="92"/>
  <c r="CE112" i="92"/>
  <c r="CE137" i="92"/>
  <c r="CE138" i="92"/>
  <c r="CE162" i="92"/>
  <c r="CE171" i="92"/>
  <c r="CE172" i="92"/>
  <c r="CE14" i="92"/>
  <c r="CE15" i="92"/>
  <c r="CE22" i="92"/>
  <c r="CE23" i="92"/>
  <c r="CE30" i="92"/>
  <c r="CE31" i="92"/>
  <c r="CE38" i="92"/>
  <c r="CE39" i="92"/>
  <c r="CE48" i="92"/>
  <c r="CE49" i="92"/>
  <c r="CE56" i="92"/>
  <c r="CE57" i="92"/>
  <c r="CE64" i="92"/>
  <c r="CE65" i="92"/>
  <c r="CE72" i="92"/>
  <c r="CE73" i="92"/>
  <c r="CE80" i="92"/>
  <c r="CE81" i="92"/>
  <c r="CE90" i="92"/>
  <c r="CE91" i="92"/>
  <c r="CE98" i="92"/>
  <c r="CE99" i="92"/>
  <c r="CE106" i="92"/>
  <c r="CE107" i="92"/>
  <c r="CE115" i="92"/>
  <c r="CE116" i="92"/>
  <c r="CE126" i="92"/>
  <c r="CE133" i="92"/>
  <c r="CE134" i="92"/>
  <c r="CE141" i="92"/>
  <c r="CE142" i="92"/>
  <c r="CE149" i="92"/>
  <c r="CE150" i="92"/>
  <c r="CE157" i="92"/>
  <c r="CE158" i="92"/>
  <c r="CE167" i="92"/>
  <c r="CE168" i="92"/>
  <c r="CE175" i="92"/>
  <c r="CE176" i="92"/>
  <c r="CE183" i="92"/>
  <c r="CE184" i="92"/>
  <c r="CE191" i="92"/>
  <c r="CE192" i="92"/>
  <c r="CE199" i="92"/>
  <c r="CE200" i="92"/>
  <c r="CE209" i="92"/>
  <c r="CE19" i="92"/>
  <c r="CE27" i="92"/>
  <c r="CE76" i="92"/>
  <c r="CE77" i="92"/>
  <c r="CE86" i="92"/>
  <c r="CE87" i="92"/>
  <c r="CE94" i="92"/>
  <c r="CE95" i="92"/>
  <c r="CE110" i="92"/>
  <c r="CE111" i="92"/>
  <c r="CE129" i="92"/>
  <c r="CE161" i="92"/>
  <c r="CE179" i="92"/>
  <c r="CE180" i="92"/>
  <c r="CE187" i="92"/>
  <c r="CE188" i="92"/>
  <c r="CE16" i="92"/>
  <c r="CE17" i="92"/>
  <c r="CE24" i="92"/>
  <c r="CE25" i="92"/>
  <c r="CE32" i="92"/>
  <c r="CE33" i="92"/>
  <c r="CE40" i="92"/>
  <c r="CE41" i="92"/>
  <c r="CE50" i="92"/>
  <c r="CE51" i="92"/>
  <c r="CE58" i="92"/>
  <c r="CE59" i="92"/>
  <c r="CE66" i="92"/>
  <c r="CE67" i="92"/>
  <c r="CE74" i="92"/>
  <c r="CE75" i="92"/>
  <c r="CE82" i="92"/>
  <c r="CE92" i="92"/>
  <c r="CE93" i="92"/>
  <c r="CE100" i="92"/>
  <c r="CE101" i="92"/>
  <c r="CE108" i="92"/>
  <c r="CE109" i="92"/>
  <c r="CE117" i="92"/>
  <c r="CE118" i="92"/>
  <c r="CE127" i="92"/>
  <c r="CE128" i="92"/>
  <c r="CE135" i="92"/>
  <c r="CE136" i="92"/>
  <c r="CE143" i="92"/>
  <c r="CE144" i="92"/>
  <c r="CE151" i="92"/>
  <c r="CE152" i="92"/>
  <c r="CE159" i="92"/>
  <c r="CE160" i="92"/>
  <c r="CE169" i="92"/>
  <c r="CE170" i="92"/>
  <c r="CE177" i="92"/>
  <c r="CE178" i="92"/>
  <c r="CE185" i="92"/>
  <c r="CE186" i="92"/>
  <c r="CE193" i="92"/>
  <c r="CE194" i="92"/>
  <c r="CE201" i="92"/>
  <c r="CE202" i="92"/>
  <c r="CE211" i="92"/>
  <c r="CE18" i="92"/>
  <c r="CE26" i="92"/>
  <c r="CE35" i="92"/>
  <c r="CE42" i="92"/>
  <c r="CE52" i="92"/>
  <c r="CE53" i="92"/>
  <c r="CE68" i="92"/>
  <c r="CE69" i="92"/>
  <c r="CE102" i="92"/>
  <c r="CE119" i="92"/>
  <c r="CE120" i="92"/>
  <c r="CE130" i="92"/>
  <c r="CE145" i="92"/>
  <c r="CE146" i="92"/>
  <c r="CE153" i="92"/>
  <c r="CE154" i="92"/>
  <c r="CE195" i="92"/>
  <c r="CE196" i="92"/>
  <c r="CE206" i="92"/>
  <c r="CZ12" i="92"/>
  <c r="CZ16" i="92"/>
  <c r="CZ20" i="92"/>
  <c r="CZ24" i="92"/>
  <c r="CZ28" i="92"/>
  <c r="CZ32" i="92"/>
  <c r="CZ36" i="92"/>
  <c r="CZ40" i="92"/>
  <c r="CZ44" i="92"/>
  <c r="CZ48" i="92"/>
  <c r="CZ52" i="92"/>
  <c r="CZ56" i="92"/>
  <c r="CZ60" i="92"/>
  <c r="CZ64" i="92"/>
  <c r="CZ68" i="92"/>
  <c r="CZ72" i="92"/>
  <c r="CZ76" i="92"/>
  <c r="CZ80" i="92"/>
  <c r="CZ84" i="92"/>
  <c r="CZ88" i="92"/>
  <c r="CZ92" i="92"/>
  <c r="CZ96" i="92"/>
  <c r="CZ100" i="92"/>
  <c r="CZ104" i="92"/>
  <c r="CZ108" i="92"/>
  <c r="CZ112" i="92"/>
  <c r="CZ116" i="92"/>
  <c r="CZ120" i="92"/>
  <c r="CZ124" i="92"/>
  <c r="CZ128" i="92"/>
  <c r="CZ132" i="92"/>
  <c r="CZ136" i="92"/>
  <c r="CZ140" i="92"/>
  <c r="CZ144" i="92"/>
  <c r="CZ148" i="92"/>
  <c r="CZ152" i="92"/>
  <c r="CZ156" i="92"/>
  <c r="CZ160" i="92"/>
  <c r="CZ164" i="92"/>
  <c r="CZ168" i="92"/>
  <c r="CZ172" i="92"/>
  <c r="CZ176" i="92"/>
  <c r="CZ180" i="92"/>
  <c r="CZ184" i="92"/>
  <c r="CZ188" i="92"/>
  <c r="CZ192" i="92"/>
  <c r="CZ196" i="92"/>
  <c r="CZ200" i="92"/>
  <c r="CZ204" i="92"/>
  <c r="CZ208" i="92"/>
  <c r="CZ212" i="92"/>
  <c r="CZ216" i="92"/>
  <c r="CZ220" i="92"/>
  <c r="CZ224" i="92"/>
  <c r="CZ228" i="92"/>
  <c r="CZ232" i="92"/>
  <c r="CZ236" i="92"/>
  <c r="CZ240" i="92"/>
  <c r="CZ244" i="92"/>
  <c r="CZ248" i="92"/>
  <c r="CZ252" i="92"/>
  <c r="CZ256" i="92"/>
  <c r="CZ260" i="92"/>
  <c r="CZ264" i="92"/>
  <c r="CZ268" i="92"/>
  <c r="CZ272" i="92"/>
  <c r="CZ276" i="92"/>
  <c r="CZ280" i="92"/>
  <c r="CZ284" i="92"/>
  <c r="CZ288" i="92"/>
  <c r="CZ292" i="92"/>
  <c r="CZ296" i="92"/>
  <c r="BM12" i="92"/>
  <c r="BM16" i="92"/>
  <c r="BM20" i="92"/>
  <c r="BM24" i="92"/>
  <c r="BM28" i="92"/>
  <c r="BM32" i="92"/>
  <c r="BM36" i="92"/>
  <c r="BM40" i="92"/>
  <c r="BM44" i="92"/>
  <c r="BM48" i="92"/>
  <c r="BM52" i="92"/>
  <c r="CZ13" i="92"/>
  <c r="CZ17" i="92"/>
  <c r="CZ21" i="92"/>
  <c r="CZ25" i="92"/>
  <c r="CZ29" i="92"/>
  <c r="CZ33" i="92"/>
  <c r="CZ37" i="92"/>
  <c r="CZ41" i="92"/>
  <c r="CZ45" i="92"/>
  <c r="CZ49" i="92"/>
  <c r="CZ53" i="92"/>
  <c r="CZ57" i="92"/>
  <c r="CZ61" i="92"/>
  <c r="CZ65" i="92"/>
  <c r="CZ69" i="92"/>
  <c r="CZ73" i="92"/>
  <c r="CZ77" i="92"/>
  <c r="CZ81" i="92"/>
  <c r="CZ85" i="92"/>
  <c r="CZ89" i="92"/>
  <c r="CZ93" i="92"/>
  <c r="CZ97" i="92"/>
  <c r="CZ101" i="92"/>
  <c r="CZ105" i="92"/>
  <c r="CZ109" i="92"/>
  <c r="CZ113" i="92"/>
  <c r="CZ117" i="92"/>
  <c r="CZ121" i="92"/>
  <c r="CZ125" i="92"/>
  <c r="CZ129" i="92"/>
  <c r="CZ133" i="92"/>
  <c r="CZ137" i="92"/>
  <c r="CZ141" i="92"/>
  <c r="CZ145" i="92"/>
  <c r="CZ149" i="92"/>
  <c r="CZ153" i="92"/>
  <c r="CZ157" i="92"/>
  <c r="CZ161" i="92"/>
  <c r="CZ165" i="92"/>
  <c r="CZ169" i="92"/>
  <c r="CZ173" i="92"/>
  <c r="CZ177" i="92"/>
  <c r="CZ181" i="92"/>
  <c r="CZ185" i="92"/>
  <c r="CZ189" i="92"/>
  <c r="CZ193" i="92"/>
  <c r="CZ197" i="92"/>
  <c r="CZ201" i="92"/>
  <c r="CZ205" i="92"/>
  <c r="CZ209" i="92"/>
  <c r="CZ213" i="92"/>
  <c r="CZ217" i="92"/>
  <c r="CZ221" i="92"/>
  <c r="CZ225" i="92"/>
  <c r="CZ229" i="92"/>
  <c r="CZ233" i="92"/>
  <c r="CZ237" i="92"/>
  <c r="CZ241" i="92"/>
  <c r="CZ245" i="92"/>
  <c r="CZ249" i="92"/>
  <c r="CZ253" i="92"/>
  <c r="CZ257" i="92"/>
  <c r="CZ261" i="92"/>
  <c r="CZ265" i="92"/>
  <c r="CZ269" i="92"/>
  <c r="CZ273" i="92"/>
  <c r="CZ277" i="92"/>
  <c r="CZ281" i="92"/>
  <c r="CZ285" i="92"/>
  <c r="CZ289" i="92"/>
  <c r="CZ293" i="92"/>
  <c r="CZ297" i="92"/>
  <c r="BM15" i="92"/>
  <c r="BM19" i="92"/>
  <c r="BM23" i="92"/>
  <c r="BM27" i="92"/>
  <c r="BM31" i="92"/>
  <c r="BM35" i="92"/>
  <c r="BM39" i="92"/>
  <c r="BM43" i="92"/>
  <c r="BM47" i="92"/>
  <c r="BM51" i="92"/>
  <c r="CZ15" i="92"/>
  <c r="CZ19" i="92"/>
  <c r="CZ23" i="92"/>
  <c r="CZ27" i="92"/>
  <c r="CZ31" i="92"/>
  <c r="CZ35" i="92"/>
  <c r="CZ39" i="92"/>
  <c r="CZ43" i="92"/>
  <c r="CZ47" i="92"/>
  <c r="CZ51" i="92"/>
  <c r="CZ55" i="92"/>
  <c r="CZ59" i="92"/>
  <c r="CZ63" i="92"/>
  <c r="CZ67" i="92"/>
  <c r="CZ71" i="92"/>
  <c r="CZ75" i="92"/>
  <c r="CZ79" i="92"/>
  <c r="CZ83" i="92"/>
  <c r="CZ87" i="92"/>
  <c r="CZ91" i="92"/>
  <c r="CZ95" i="92"/>
  <c r="CZ99" i="92"/>
  <c r="CZ103" i="92"/>
  <c r="CZ107" i="92"/>
  <c r="CZ111" i="92"/>
  <c r="CZ115" i="92"/>
  <c r="CZ119" i="92"/>
  <c r="CZ123" i="92"/>
  <c r="CZ127" i="92"/>
  <c r="CZ131" i="92"/>
  <c r="CZ135" i="92"/>
  <c r="CZ139" i="92"/>
  <c r="CZ143" i="92"/>
  <c r="CZ147" i="92"/>
  <c r="CZ151" i="92"/>
  <c r="CZ155" i="92"/>
  <c r="CZ159" i="92"/>
  <c r="CZ163" i="92"/>
  <c r="CZ167" i="92"/>
  <c r="CZ171" i="92"/>
  <c r="CZ175" i="92"/>
  <c r="CZ179" i="92"/>
  <c r="CZ183" i="92"/>
  <c r="CZ187" i="92"/>
  <c r="CZ191" i="92"/>
  <c r="CZ195" i="92"/>
  <c r="CZ199" i="92"/>
  <c r="CZ203" i="92"/>
  <c r="CZ207" i="92"/>
  <c r="CZ211" i="92"/>
  <c r="CZ215" i="92"/>
  <c r="CZ219" i="92"/>
  <c r="CZ223" i="92"/>
  <c r="CZ227" i="92"/>
  <c r="CZ231" i="92"/>
  <c r="CZ235" i="92"/>
  <c r="CZ239" i="92"/>
  <c r="CZ243" i="92"/>
  <c r="CZ247" i="92"/>
  <c r="CZ251" i="92"/>
  <c r="CZ255" i="92"/>
  <c r="CZ259" i="92"/>
  <c r="CZ263" i="92"/>
  <c r="CZ267" i="92"/>
  <c r="CZ271" i="92"/>
  <c r="CZ275" i="92"/>
  <c r="CZ279" i="92"/>
  <c r="CZ283" i="92"/>
  <c r="CZ287" i="92"/>
  <c r="CZ291" i="92"/>
  <c r="CZ295" i="92"/>
  <c r="CZ299" i="92"/>
  <c r="BM13" i="92"/>
  <c r="BM17" i="92"/>
  <c r="BM21" i="92"/>
  <c r="BM25" i="92"/>
  <c r="BM29" i="92"/>
  <c r="BM33" i="92"/>
  <c r="BM37" i="92"/>
  <c r="BM41" i="92"/>
  <c r="BM45" i="92"/>
  <c r="BM49" i="92"/>
  <c r="BM53" i="92"/>
  <c r="AN12" i="92"/>
  <c r="AN16" i="92"/>
  <c r="CZ14" i="92"/>
  <c r="CZ30" i="92"/>
  <c r="CZ46" i="92"/>
  <c r="CZ62" i="92"/>
  <c r="CZ78" i="92"/>
  <c r="CZ94" i="92"/>
  <c r="CZ110" i="92"/>
  <c r="CZ126" i="92"/>
  <c r="CZ142" i="92"/>
  <c r="CZ158" i="92"/>
  <c r="CZ174" i="92"/>
  <c r="CZ190" i="92"/>
  <c r="CZ206" i="92"/>
  <c r="CZ222" i="92"/>
  <c r="CZ238" i="92"/>
  <c r="CZ254" i="92"/>
  <c r="CZ270" i="92"/>
  <c r="CZ286" i="92"/>
  <c r="BM14" i="92"/>
  <c r="BM30" i="92"/>
  <c r="BM46" i="92"/>
  <c r="BM56" i="92"/>
  <c r="AN14" i="92"/>
  <c r="AN19" i="92"/>
  <c r="AN23" i="92"/>
  <c r="AN27" i="92"/>
  <c r="AN31" i="92"/>
  <c r="AN35" i="92"/>
  <c r="AN39" i="92"/>
  <c r="AN43" i="92"/>
  <c r="AN47" i="92"/>
  <c r="AN51" i="92"/>
  <c r="AN55" i="92"/>
  <c r="AN59" i="92"/>
  <c r="AN63" i="92"/>
  <c r="AN67" i="92"/>
  <c r="AN71" i="92"/>
  <c r="AN75" i="92"/>
  <c r="AN79" i="92"/>
  <c r="AN83" i="92"/>
  <c r="AN87" i="92"/>
  <c r="AN91" i="92"/>
  <c r="AN95" i="92"/>
  <c r="AN99" i="92"/>
  <c r="AN103" i="92"/>
  <c r="AN107" i="92"/>
  <c r="AN111" i="92"/>
  <c r="AN115" i="92"/>
  <c r="AN119" i="92"/>
  <c r="AN123" i="92"/>
  <c r="AN127" i="92"/>
  <c r="AN131" i="92"/>
  <c r="AN135" i="92"/>
  <c r="AN139" i="92"/>
  <c r="AN143" i="92"/>
  <c r="AN147" i="92"/>
  <c r="AN151" i="92"/>
  <c r="AN155" i="92"/>
  <c r="AN159" i="92"/>
  <c r="AN163" i="92"/>
  <c r="AN167" i="92"/>
  <c r="AN171" i="92"/>
  <c r="AN183" i="92"/>
  <c r="AN195" i="92"/>
  <c r="AN199" i="92"/>
  <c r="AN203" i="92"/>
  <c r="AN219" i="92"/>
  <c r="CZ22" i="92"/>
  <c r="CZ38" i="92"/>
  <c r="CZ86" i="92"/>
  <c r="CZ150" i="92"/>
  <c r="CZ246" i="92"/>
  <c r="CZ278" i="92"/>
  <c r="CZ294" i="92"/>
  <c r="AN29" i="92"/>
  <c r="AN37" i="92"/>
  <c r="AN41" i="92"/>
  <c r="AN49" i="92"/>
  <c r="AN53" i="92"/>
  <c r="CZ18" i="92"/>
  <c r="CZ34" i="92"/>
  <c r="CZ50" i="92"/>
  <c r="CZ66" i="92"/>
  <c r="CZ82" i="92"/>
  <c r="CZ98" i="92"/>
  <c r="CZ114" i="92"/>
  <c r="CZ130" i="92"/>
  <c r="CZ146" i="92"/>
  <c r="CZ162" i="92"/>
  <c r="CZ178" i="92"/>
  <c r="CZ194" i="92"/>
  <c r="CZ210" i="92"/>
  <c r="CZ226" i="92"/>
  <c r="CZ242" i="92"/>
  <c r="CZ258" i="92"/>
  <c r="CZ274" i="92"/>
  <c r="CZ290" i="92"/>
  <c r="BM18" i="92"/>
  <c r="BM34" i="92"/>
  <c r="BM50" i="92"/>
  <c r="BM55" i="92"/>
  <c r="AN15" i="92"/>
  <c r="AN20" i="92"/>
  <c r="AN24" i="92"/>
  <c r="AN28" i="92"/>
  <c r="AN32" i="92"/>
  <c r="AN36" i="92"/>
  <c r="AN40" i="92"/>
  <c r="AN44" i="92"/>
  <c r="AN48" i="92"/>
  <c r="AN52" i="92"/>
  <c r="AN56" i="92"/>
  <c r="AN60" i="92"/>
  <c r="AN64" i="92"/>
  <c r="AN68" i="92"/>
  <c r="AN72" i="92"/>
  <c r="AN76" i="92"/>
  <c r="AN80" i="92"/>
  <c r="AN84" i="92"/>
  <c r="AN88" i="92"/>
  <c r="AN92" i="92"/>
  <c r="AN96" i="92"/>
  <c r="AN100" i="92"/>
  <c r="AN104" i="92"/>
  <c r="AN108" i="92"/>
  <c r="AN112" i="92"/>
  <c r="AN116" i="92"/>
  <c r="AN120" i="92"/>
  <c r="AN124" i="92"/>
  <c r="AN128" i="92"/>
  <c r="AN132" i="92"/>
  <c r="AN136" i="92"/>
  <c r="AN140" i="92"/>
  <c r="AN144" i="92"/>
  <c r="AN148" i="92"/>
  <c r="AN152" i="92"/>
  <c r="AN156" i="92"/>
  <c r="AN160" i="92"/>
  <c r="AN164" i="92"/>
  <c r="AN168" i="92"/>
  <c r="AN172" i="92"/>
  <c r="AN176" i="92"/>
  <c r="AN180" i="92"/>
  <c r="AN184" i="92"/>
  <c r="AN188" i="92"/>
  <c r="AN192" i="92"/>
  <c r="AN196" i="92"/>
  <c r="AN204" i="92"/>
  <c r="AN208" i="92"/>
  <c r="AN212" i="92"/>
  <c r="AN216" i="92"/>
  <c r="AN220" i="92"/>
  <c r="CZ54" i="92"/>
  <c r="CZ102" i="92"/>
  <c r="CZ118" i="92"/>
  <c r="CZ182" i="92"/>
  <c r="CZ230" i="92"/>
  <c r="CZ262" i="92"/>
  <c r="BM22" i="92"/>
  <c r="BM38" i="92"/>
  <c r="AN25" i="92"/>
  <c r="AN45" i="92"/>
  <c r="AN61" i="92"/>
  <c r="AN69" i="92"/>
  <c r="CZ26" i="92"/>
  <c r="CZ42" i="92"/>
  <c r="CZ58" i="92"/>
  <c r="CZ74" i="92"/>
  <c r="CZ90" i="92"/>
  <c r="CZ106" i="92"/>
  <c r="CZ122" i="92"/>
  <c r="CZ138" i="92"/>
  <c r="CZ154" i="92"/>
  <c r="CZ170" i="92"/>
  <c r="CZ186" i="92"/>
  <c r="CZ202" i="92"/>
  <c r="CZ218" i="92"/>
  <c r="CZ234" i="92"/>
  <c r="CZ250" i="92"/>
  <c r="CZ266" i="92"/>
  <c r="CZ282" i="92"/>
  <c r="CZ298" i="92"/>
  <c r="BM26" i="92"/>
  <c r="BM42" i="92"/>
  <c r="AN13" i="92"/>
  <c r="AN18" i="92"/>
  <c r="AN22" i="92"/>
  <c r="AN26" i="92"/>
  <c r="AN30" i="92"/>
  <c r="AN34" i="92"/>
  <c r="AN38" i="92"/>
  <c r="AN42" i="92"/>
  <c r="AN46" i="92"/>
  <c r="AN50" i="92"/>
  <c r="AN54" i="92"/>
  <c r="AN58" i="92"/>
  <c r="AN62" i="92"/>
  <c r="AN66" i="92"/>
  <c r="AN70" i="92"/>
  <c r="AN74" i="92"/>
  <c r="AN78" i="92"/>
  <c r="AN82" i="92"/>
  <c r="AN86" i="92"/>
  <c r="AN90" i="92"/>
  <c r="AN94" i="92"/>
  <c r="AN98" i="92"/>
  <c r="AN102" i="92"/>
  <c r="AN106" i="92"/>
  <c r="AN110" i="92"/>
  <c r="AN114" i="92"/>
  <c r="AN118" i="92"/>
  <c r="AN122" i="92"/>
  <c r="AN126" i="92"/>
  <c r="AN130" i="92"/>
  <c r="AN134" i="92"/>
  <c r="AN138" i="92"/>
  <c r="AN142" i="92"/>
  <c r="AN146" i="92"/>
  <c r="AN150" i="92"/>
  <c r="AN154" i="92"/>
  <c r="AN158" i="92"/>
  <c r="AN162" i="92"/>
  <c r="AN166" i="92"/>
  <c r="AN170" i="92"/>
  <c r="AN174" i="92"/>
  <c r="AN178" i="92"/>
  <c r="AN182" i="92"/>
  <c r="AN186" i="92"/>
  <c r="AN190" i="92"/>
  <c r="AN194" i="92"/>
  <c r="AN198" i="92"/>
  <c r="AN202" i="92"/>
  <c r="AN206" i="92"/>
  <c r="AN210" i="92"/>
  <c r="AN214" i="92"/>
  <c r="AN218" i="92"/>
  <c r="AN175" i="92"/>
  <c r="AN179" i="92"/>
  <c r="AN187" i="92"/>
  <c r="AN191" i="92"/>
  <c r="AN207" i="92"/>
  <c r="AN211" i="92"/>
  <c r="AN215" i="92"/>
  <c r="AN200" i="92"/>
  <c r="CZ70" i="92"/>
  <c r="CZ134" i="92"/>
  <c r="CZ166" i="92"/>
  <c r="CZ198" i="92"/>
  <c r="CZ214" i="92"/>
  <c r="BM54" i="92"/>
  <c r="AN17" i="92"/>
  <c r="AN21" i="92"/>
  <c r="AN33" i="92"/>
  <c r="AN57" i="92"/>
  <c r="AN65" i="92"/>
  <c r="AN81" i="92"/>
  <c r="AN97" i="92"/>
  <c r="AN113" i="92"/>
  <c r="AN129" i="92"/>
  <c r="AN145" i="92"/>
  <c r="AN177" i="92"/>
  <c r="AN193" i="92"/>
  <c r="AN209" i="92"/>
  <c r="AN85" i="92"/>
  <c r="AN101" i="92"/>
  <c r="AN117" i="92"/>
  <c r="AN133" i="92"/>
  <c r="AN149" i="92"/>
  <c r="AN165" i="92"/>
  <c r="AN181" i="92"/>
  <c r="AN197" i="92"/>
  <c r="AN213" i="92"/>
  <c r="AN105" i="92"/>
  <c r="AN137" i="92"/>
  <c r="AN153" i="92"/>
  <c r="AN169" i="92"/>
  <c r="AN201" i="92"/>
  <c r="AN217" i="92"/>
  <c r="AN77" i="92"/>
  <c r="AN93" i="92"/>
  <c r="AN109" i="92"/>
  <c r="AN125" i="92"/>
  <c r="AN141" i="92"/>
  <c r="AN157" i="92"/>
  <c r="AN173" i="92"/>
  <c r="AN189" i="92"/>
  <c r="AN205" i="92"/>
  <c r="AN221" i="92"/>
  <c r="AN161" i="92"/>
  <c r="AN73" i="92"/>
  <c r="AN89" i="92"/>
  <c r="AN121" i="92"/>
  <c r="AN185" i="92"/>
  <c r="D12" i="92"/>
  <c r="D13" i="92"/>
  <c r="D14" i="92"/>
  <c r="D15" i="92"/>
  <c r="D16" i="92"/>
  <c r="D17" i="92"/>
  <c r="D18" i="92"/>
  <c r="D19" i="92"/>
  <c r="D20" i="92"/>
  <c r="D21" i="92"/>
  <c r="D22" i="92"/>
  <c r="D23" i="92"/>
  <c r="D24" i="92"/>
  <c r="D25" i="92"/>
  <c r="D26" i="92"/>
  <c r="D27" i="92"/>
  <c r="D28" i="92"/>
  <c r="D29" i="92"/>
  <c r="D30" i="92"/>
  <c r="D31" i="92"/>
  <c r="D32" i="92"/>
  <c r="D33" i="92"/>
  <c r="D34" i="92"/>
  <c r="D35" i="92"/>
  <c r="D36" i="92"/>
  <c r="D37" i="92"/>
  <c r="D38" i="92"/>
  <c r="D39" i="92"/>
  <c r="D40" i="92"/>
  <c r="D41" i="92"/>
  <c r="D42" i="92"/>
  <c r="D43" i="92"/>
  <c r="D44" i="92"/>
  <c r="D45" i="92"/>
  <c r="D46" i="92"/>
  <c r="D47" i="92"/>
  <c r="D48" i="92"/>
  <c r="D49" i="92"/>
  <c r="D50" i="92"/>
  <c r="D51" i="92"/>
  <c r="D52" i="92"/>
  <c r="D53" i="92"/>
  <c r="D54" i="92"/>
  <c r="D55" i="92"/>
  <c r="D56" i="92"/>
  <c r="D57" i="92"/>
  <c r="D58" i="92"/>
  <c r="D59" i="92"/>
  <c r="D60" i="92"/>
  <c r="D61" i="92"/>
  <c r="D62" i="92"/>
  <c r="D63" i="92"/>
  <c r="D64" i="92"/>
  <c r="D65" i="92"/>
  <c r="D66" i="92"/>
  <c r="D67" i="92"/>
  <c r="D68" i="92"/>
  <c r="D69" i="92"/>
  <c r="D70" i="92"/>
  <c r="D71" i="92"/>
  <c r="D72" i="92"/>
  <c r="D73" i="92"/>
  <c r="D83" i="92"/>
  <c r="D84" i="92"/>
  <c r="D85" i="92"/>
  <c r="D86" i="92"/>
  <c r="D87" i="92"/>
  <c r="D88" i="92"/>
  <c r="D89" i="92"/>
  <c r="D90" i="92"/>
  <c r="D91" i="92"/>
  <c r="D92" i="92"/>
  <c r="D93" i="92"/>
  <c r="D94" i="92"/>
  <c r="D95" i="92"/>
  <c r="D96" i="92"/>
  <c r="D97" i="92"/>
  <c r="D98" i="92"/>
  <c r="D99" i="92"/>
  <c r="D100" i="92"/>
  <c r="D101" i="92"/>
  <c r="D102" i="92"/>
  <c r="D103" i="92"/>
  <c r="D104" i="92"/>
  <c r="D105" i="92"/>
  <c r="D74" i="92"/>
  <c r="D145" i="92"/>
  <c r="D216" i="92"/>
  <c r="D287" i="92"/>
  <c r="D225" i="92"/>
  <c r="D226" i="92"/>
  <c r="D227" i="92"/>
  <c r="D228" i="92"/>
  <c r="D229" i="92"/>
  <c r="D230" i="92"/>
  <c r="D231" i="92"/>
  <c r="D232" i="92"/>
  <c r="D233" i="92"/>
  <c r="D234" i="92"/>
  <c r="D235" i="92"/>
  <c r="D236" i="92"/>
  <c r="D237" i="92"/>
  <c r="D238" i="92"/>
  <c r="D239" i="92"/>
  <c r="D240" i="92"/>
  <c r="D241" i="92"/>
  <c r="D242" i="92"/>
  <c r="D243" i="92"/>
  <c r="D244" i="92"/>
  <c r="D245" i="92"/>
  <c r="D246" i="92"/>
  <c r="D247" i="92"/>
  <c r="D248" i="92"/>
  <c r="D249" i="92"/>
  <c r="D250" i="92"/>
  <c r="D251" i="92"/>
  <c r="D252" i="92"/>
  <c r="D253" i="92"/>
  <c r="D254" i="92"/>
  <c r="D255" i="92"/>
  <c r="D256" i="92"/>
  <c r="D257" i="92"/>
  <c r="D258" i="92"/>
  <c r="D259" i="92"/>
  <c r="D260" i="92"/>
  <c r="D261" i="92"/>
  <c r="D262" i="92"/>
  <c r="D263" i="92"/>
  <c r="D264" i="92"/>
  <c r="D265" i="92"/>
  <c r="D266" i="92"/>
  <c r="D267" i="92"/>
  <c r="D268" i="92"/>
  <c r="D269" i="92"/>
  <c r="D270" i="92"/>
  <c r="D271" i="92"/>
  <c r="D272" i="92"/>
  <c r="D273" i="92"/>
  <c r="D274" i="92"/>
  <c r="D275" i="92"/>
  <c r="D276" i="92"/>
  <c r="D277" i="92"/>
  <c r="D278" i="92"/>
  <c r="D279" i="92"/>
  <c r="D280" i="92"/>
  <c r="D281" i="92"/>
  <c r="D282" i="92"/>
  <c r="D283" i="92"/>
  <c r="D284" i="92"/>
  <c r="D285" i="92"/>
  <c r="D286" i="92"/>
  <c r="D289" i="92"/>
  <c r="D290" i="92"/>
  <c r="D291" i="92"/>
  <c r="D292" i="92"/>
  <c r="D293" i="92"/>
  <c r="D294" i="92"/>
  <c r="D295" i="92"/>
  <c r="D358" i="92"/>
  <c r="Y13" i="92"/>
  <c r="D123" i="92"/>
  <c r="D135" i="92"/>
  <c r="D140" i="92"/>
  <c r="D142" i="92"/>
  <c r="D147" i="92"/>
  <c r="D150" i="92"/>
  <c r="D152" i="92"/>
  <c r="D366" i="92"/>
  <c r="D154" i="92"/>
  <c r="D155" i="92"/>
  <c r="D156" i="92"/>
  <c r="D157" i="92"/>
  <c r="D158" i="92"/>
  <c r="D159" i="92"/>
  <c r="D160" i="92"/>
  <c r="D161" i="92"/>
  <c r="D162" i="92"/>
  <c r="D163" i="92"/>
  <c r="D164" i="92"/>
  <c r="D165" i="92"/>
  <c r="D166" i="92"/>
  <c r="D167" i="92"/>
  <c r="D168" i="92"/>
  <c r="D169" i="92"/>
  <c r="D170" i="92"/>
  <c r="D171" i="92"/>
  <c r="D172" i="92"/>
  <c r="D173" i="92"/>
  <c r="D174" i="92"/>
  <c r="D175" i="92"/>
  <c r="D176" i="92"/>
  <c r="D177" i="92"/>
  <c r="D178" i="92"/>
  <c r="D179" i="92"/>
  <c r="D180" i="92"/>
  <c r="D181" i="92"/>
  <c r="D182" i="92"/>
  <c r="D183" i="92"/>
  <c r="D184" i="92"/>
  <c r="D185" i="92"/>
  <c r="D186" i="92"/>
  <c r="D187" i="92"/>
  <c r="D188" i="92"/>
  <c r="D189" i="92"/>
  <c r="D190" i="92"/>
  <c r="D191" i="92"/>
  <c r="D192" i="92"/>
  <c r="D193" i="92"/>
  <c r="D194" i="92"/>
  <c r="D195" i="92"/>
  <c r="D196" i="92"/>
  <c r="D197" i="92"/>
  <c r="D198" i="92"/>
  <c r="D199" i="92"/>
  <c r="D200" i="92"/>
  <c r="D201" i="92"/>
  <c r="D202" i="92"/>
  <c r="D203" i="92"/>
  <c r="D204" i="92"/>
  <c r="D205" i="92"/>
  <c r="D206" i="92"/>
  <c r="D207" i="92"/>
  <c r="D208" i="92"/>
  <c r="D209" i="92"/>
  <c r="D210" i="92"/>
  <c r="D211" i="92"/>
  <c r="D212" i="92"/>
  <c r="D213" i="92"/>
  <c r="D214" i="92"/>
  <c r="D215" i="92"/>
  <c r="D218" i="92"/>
  <c r="D219" i="92"/>
  <c r="D220" i="92"/>
  <c r="D221" i="92"/>
  <c r="D222" i="92"/>
  <c r="D223" i="92"/>
  <c r="D224" i="92"/>
  <c r="D288" i="92"/>
  <c r="D357" i="92"/>
  <c r="Y14" i="92"/>
  <c r="D77" i="92"/>
  <c r="D78" i="92"/>
  <c r="D80" i="92"/>
  <c r="D108" i="92"/>
  <c r="D111" i="92"/>
  <c r="D113" i="92"/>
  <c r="D115" i="92"/>
  <c r="D117" i="92"/>
  <c r="D120" i="92"/>
  <c r="D121" i="92"/>
  <c r="D124" i="92"/>
  <c r="D126" i="92"/>
  <c r="D128" i="92"/>
  <c r="D130" i="92"/>
  <c r="D132" i="92"/>
  <c r="D133" i="92"/>
  <c r="D137" i="92"/>
  <c r="D139" i="92"/>
  <c r="D143" i="92"/>
  <c r="D149" i="92"/>
  <c r="D153" i="92"/>
  <c r="D217" i="92"/>
  <c r="D362" i="92"/>
  <c r="D364" i="92"/>
  <c r="Y15" i="92"/>
  <c r="D75" i="92"/>
  <c r="D146" i="92"/>
  <c r="D296" i="92"/>
  <c r="D297" i="92"/>
  <c r="D298" i="92"/>
  <c r="D299" i="92"/>
  <c r="D300" i="92"/>
  <c r="D301" i="92"/>
  <c r="D302" i="92"/>
  <c r="D303" i="92"/>
  <c r="D304" i="92"/>
  <c r="D305" i="92"/>
  <c r="D306" i="92"/>
  <c r="D307" i="92"/>
  <c r="D308" i="92"/>
  <c r="D309" i="92"/>
  <c r="D310" i="92"/>
  <c r="D311" i="92"/>
  <c r="D312" i="92"/>
  <c r="D313" i="92"/>
  <c r="D314" i="92"/>
  <c r="D315" i="92"/>
  <c r="D316" i="92"/>
  <c r="D317" i="92"/>
  <c r="D318" i="92"/>
  <c r="D319" i="92"/>
  <c r="D320" i="92"/>
  <c r="D321" i="92"/>
  <c r="D322" i="92"/>
  <c r="D323" i="92"/>
  <c r="D324" i="92"/>
  <c r="D325" i="92"/>
  <c r="D326" i="92"/>
  <c r="D327" i="92"/>
  <c r="D328" i="92"/>
  <c r="D329" i="92"/>
  <c r="D330" i="92"/>
  <c r="D331" i="92"/>
  <c r="D332" i="92"/>
  <c r="D333" i="92"/>
  <c r="D334" i="92"/>
  <c r="D335" i="92"/>
  <c r="D336" i="92"/>
  <c r="D337" i="92"/>
  <c r="D338" i="92"/>
  <c r="D339" i="92"/>
  <c r="D340" i="92"/>
  <c r="D341" i="92"/>
  <c r="D342" i="92"/>
  <c r="D343" i="92"/>
  <c r="D344" i="92"/>
  <c r="D345" i="92"/>
  <c r="D346" i="92"/>
  <c r="D347" i="92"/>
  <c r="D348" i="92"/>
  <c r="D349" i="92"/>
  <c r="D350" i="92"/>
  <c r="D351" i="92"/>
  <c r="D352" i="92"/>
  <c r="D353" i="92"/>
  <c r="D354" i="92"/>
  <c r="D355" i="92"/>
  <c r="D359" i="92"/>
  <c r="Y16" i="92"/>
  <c r="Y12" i="92"/>
  <c r="D76" i="92"/>
  <c r="D79" i="92"/>
  <c r="D81" i="92"/>
  <c r="D82" i="92"/>
  <c r="D106" i="92"/>
  <c r="D107" i="92"/>
  <c r="D109" i="92"/>
  <c r="D110" i="92"/>
  <c r="D112" i="92"/>
  <c r="D114" i="92"/>
  <c r="D116" i="92"/>
  <c r="D118" i="92"/>
  <c r="D119" i="92"/>
  <c r="D122" i="92"/>
  <c r="D125" i="92"/>
  <c r="D127" i="92"/>
  <c r="D129" i="92"/>
  <c r="D131" i="92"/>
  <c r="D134" i="92"/>
  <c r="D136" i="92"/>
  <c r="D138" i="92"/>
  <c r="D141" i="92"/>
  <c r="D144" i="92"/>
  <c r="D148" i="92"/>
  <c r="D151" i="92"/>
  <c r="D356" i="92"/>
  <c r="D360" i="92"/>
  <c r="D361" i="92"/>
  <c r="D363" i="92"/>
  <c r="D365" i="92"/>
  <c r="H34" i="73"/>
  <c r="A10" i="88"/>
  <c r="A10" i="87"/>
  <c r="A10" i="86"/>
  <c r="A10" i="82"/>
  <c r="A10" i="20"/>
  <c r="CX8" i="92"/>
  <c r="CC8" i="92"/>
  <c r="AL8" i="92"/>
  <c r="W8" i="92"/>
  <c r="A8" i="67"/>
  <c r="A7" i="80"/>
  <c r="A9" i="34"/>
  <c r="A9" i="64"/>
  <c r="A9" i="70"/>
  <c r="A9" i="65"/>
  <c r="A9" i="24"/>
  <c r="A10" i="91"/>
  <c r="A10" i="90"/>
  <c r="A10" i="89"/>
  <c r="BK8" i="92"/>
  <c r="B8" i="92"/>
  <c r="A7" i="66"/>
  <c r="A9" i="77"/>
  <c r="A9" i="18"/>
  <c r="CL12" i="92"/>
  <c r="CL19" i="92"/>
  <c r="CL20" i="92"/>
  <c r="CL27" i="92"/>
  <c r="CL28" i="92"/>
  <c r="CL34" i="92"/>
  <c r="CL38" i="92"/>
  <c r="CL42" i="92"/>
  <c r="CL48" i="92"/>
  <c r="CL52" i="92"/>
  <c r="CL56" i="92"/>
  <c r="CL60" i="92"/>
  <c r="CL64" i="92"/>
  <c r="CL68" i="92"/>
  <c r="CL72" i="92"/>
  <c r="CL76" i="92"/>
  <c r="CL79" i="92"/>
  <c r="CL88" i="92"/>
  <c r="CL93" i="92"/>
  <c r="CL96" i="92"/>
  <c r="CL101" i="92"/>
  <c r="CL104" i="92"/>
  <c r="CL109" i="92"/>
  <c r="CL114" i="92"/>
  <c r="CL117" i="92"/>
  <c r="CL122" i="92"/>
  <c r="CL127" i="92"/>
  <c r="CL132" i="92"/>
  <c r="CL135" i="92"/>
  <c r="CL140" i="92"/>
  <c r="CL143" i="92"/>
  <c r="CL148" i="92"/>
  <c r="CL17" i="92"/>
  <c r="CL18" i="92"/>
  <c r="CL25" i="92"/>
  <c r="CL26" i="92"/>
  <c r="CL33" i="92"/>
  <c r="CL37" i="92"/>
  <c r="CL41" i="92"/>
  <c r="CL47" i="92"/>
  <c r="CL51" i="92"/>
  <c r="CL55" i="92"/>
  <c r="CL59" i="92"/>
  <c r="CL63" i="92"/>
  <c r="CL67" i="92"/>
  <c r="CL71" i="92"/>
  <c r="CL75" i="92"/>
  <c r="CL82" i="92"/>
  <c r="CL87" i="92"/>
  <c r="CL90" i="92"/>
  <c r="CL95" i="92"/>
  <c r="CL98" i="92"/>
  <c r="CL103" i="92"/>
  <c r="CL106" i="92"/>
  <c r="CL111" i="92"/>
  <c r="CL116" i="92"/>
  <c r="CL119" i="92"/>
  <c r="CL126" i="92"/>
  <c r="CL129" i="92"/>
  <c r="CL134" i="92"/>
  <c r="CL137" i="92"/>
  <c r="CL15" i="92"/>
  <c r="CL16" i="92"/>
  <c r="CL23" i="92"/>
  <c r="CL24" i="92"/>
  <c r="CL31" i="92"/>
  <c r="CL32" i="92"/>
  <c r="CL36" i="92"/>
  <c r="CL40" i="92"/>
  <c r="CL46" i="92"/>
  <c r="CL50" i="92"/>
  <c r="CL54" i="92"/>
  <c r="CL58" i="92"/>
  <c r="CL62" i="92"/>
  <c r="CL66" i="92"/>
  <c r="CL70" i="92"/>
  <c r="CL74" i="92"/>
  <c r="CL78" i="92"/>
  <c r="CL81" i="92"/>
  <c r="CL86" i="92"/>
  <c r="CL89" i="92"/>
  <c r="CL92" i="92"/>
  <c r="CL97" i="92"/>
  <c r="CL100" i="92"/>
  <c r="CL105" i="92"/>
  <c r="CL108" i="92"/>
  <c r="CL113" i="92"/>
  <c r="CL118" i="92"/>
  <c r="CL121" i="92"/>
  <c r="CL128" i="92"/>
  <c r="CL131" i="92"/>
  <c r="CL136" i="92"/>
  <c r="CL139" i="92"/>
  <c r="CL144" i="92"/>
  <c r="CL147" i="92"/>
  <c r="CL112" i="92"/>
  <c r="CL115" i="92"/>
  <c r="CL120" i="92"/>
  <c r="CL130" i="92"/>
  <c r="CL133" i="92"/>
  <c r="CL138" i="92"/>
  <c r="CL141" i="92"/>
  <c r="CL149" i="92"/>
  <c r="CL154" i="92"/>
  <c r="CL157" i="92"/>
  <c r="CL162" i="92"/>
  <c r="CL167" i="92"/>
  <c r="CL175" i="92"/>
  <c r="CL176" i="92"/>
  <c r="CL183" i="92"/>
  <c r="CL184" i="92"/>
  <c r="CL191" i="92"/>
  <c r="CL192" i="92"/>
  <c r="CL199" i="92"/>
  <c r="CL200" i="92"/>
  <c r="CL209" i="92"/>
  <c r="CL210" i="92"/>
  <c r="CL193" i="92"/>
  <c r="CL194" i="92"/>
  <c r="CL201" i="92"/>
  <c r="CL202" i="92"/>
  <c r="CL211" i="92"/>
  <c r="CL49" i="92"/>
  <c r="CL57" i="92"/>
  <c r="CL73" i="92"/>
  <c r="CL146" i="92"/>
  <c r="CL160" i="92"/>
  <c r="CL14" i="92"/>
  <c r="CL21" i="92"/>
  <c r="CL30" i="92"/>
  <c r="CL142" i="92"/>
  <c r="CL151" i="92"/>
  <c r="CL156" i="92"/>
  <c r="CL159" i="92"/>
  <c r="CL166" i="92"/>
  <c r="CL169" i="92"/>
  <c r="CL177" i="92"/>
  <c r="CL178" i="92"/>
  <c r="CL185" i="92"/>
  <c r="CL186" i="92"/>
  <c r="CL80" i="92"/>
  <c r="CL155" i="92"/>
  <c r="CL145" i="92"/>
  <c r="CL150" i="92"/>
  <c r="CL153" i="92"/>
  <c r="CL158" i="92"/>
  <c r="CL161" i="92"/>
  <c r="CL168" i="92"/>
  <c r="CL171" i="92"/>
  <c r="CL172" i="92"/>
  <c r="CL179" i="92"/>
  <c r="CL180" i="92"/>
  <c r="CL187" i="92"/>
  <c r="CL188" i="92"/>
  <c r="CL195" i="92"/>
  <c r="CL196" i="92"/>
  <c r="CL206" i="92"/>
  <c r="CL13" i="92"/>
  <c r="CL22" i="92"/>
  <c r="CL29" i="92"/>
  <c r="CL35" i="92"/>
  <c r="CL39" i="92"/>
  <c r="CL53" i="92"/>
  <c r="CL61" i="92"/>
  <c r="CL65" i="92"/>
  <c r="CL69" i="92"/>
  <c r="CL77" i="92"/>
  <c r="CL91" i="92"/>
  <c r="CL94" i="92"/>
  <c r="CL99" i="92"/>
  <c r="CL102" i="92"/>
  <c r="CL107" i="92"/>
  <c r="CL110" i="92"/>
  <c r="CL152" i="92"/>
  <c r="CL170" i="92"/>
  <c r="CL173" i="92"/>
  <c r="CL174" i="92"/>
  <c r="CL182" i="92"/>
  <c r="CL190" i="92"/>
  <c r="CL198" i="92"/>
  <c r="CL208" i="92"/>
  <c r="CL181" i="92"/>
  <c r="CL189" i="92"/>
  <c r="CL197" i="92"/>
  <c r="CL207" i="92"/>
  <c r="BT13" i="92"/>
  <c r="BT17" i="92"/>
  <c r="BT21" i="92"/>
  <c r="BT25" i="92"/>
  <c r="BT29" i="92"/>
  <c r="BT33" i="92"/>
  <c r="BT37" i="92"/>
  <c r="BT41" i="92"/>
  <c r="BT45" i="92"/>
  <c r="BT49" i="92"/>
  <c r="BT53" i="92"/>
  <c r="BT14" i="92"/>
  <c r="BT18" i="92"/>
  <c r="BT22" i="92"/>
  <c r="BT26" i="92"/>
  <c r="BT30" i="92"/>
  <c r="BT34" i="92"/>
  <c r="BT38" i="92"/>
  <c r="BT42" i="92"/>
  <c r="BT46" i="92"/>
  <c r="BT48" i="92"/>
  <c r="BT52" i="92"/>
  <c r="BT56" i="92"/>
  <c r="AU13" i="92"/>
  <c r="AU17" i="92"/>
  <c r="AU21" i="92"/>
  <c r="BT15" i="92"/>
  <c r="BT19" i="92"/>
  <c r="BT23" i="92"/>
  <c r="BT27" i="92"/>
  <c r="BT31" i="92"/>
  <c r="BT35" i="92"/>
  <c r="BT39" i="92"/>
  <c r="BT43" i="92"/>
  <c r="BT47" i="92"/>
  <c r="BT51" i="92"/>
  <c r="BT16" i="92"/>
  <c r="BT24" i="92"/>
  <c r="BT32" i="92"/>
  <c r="BT40" i="92"/>
  <c r="BT50" i="92"/>
  <c r="AU12" i="92"/>
  <c r="AU15" i="92"/>
  <c r="AU20" i="92"/>
  <c r="AU23" i="92"/>
  <c r="AU27" i="92"/>
  <c r="AU31" i="92"/>
  <c r="AU35" i="92"/>
  <c r="AU39" i="92"/>
  <c r="AU43" i="92"/>
  <c r="AU47" i="92"/>
  <c r="AU51" i="92"/>
  <c r="AU55" i="92"/>
  <c r="AU59" i="92"/>
  <c r="AU63" i="92"/>
  <c r="AU67" i="92"/>
  <c r="AU71" i="92"/>
  <c r="AU75" i="92"/>
  <c r="AU79" i="92"/>
  <c r="AU83" i="92"/>
  <c r="AU87" i="92"/>
  <c r="AU91" i="92"/>
  <c r="AU95" i="92"/>
  <c r="AU99" i="92"/>
  <c r="AU103" i="92"/>
  <c r="AU107" i="92"/>
  <c r="AU111" i="92"/>
  <c r="AU115" i="92"/>
  <c r="AU119" i="92"/>
  <c r="AU123" i="92"/>
  <c r="AU127" i="92"/>
  <c r="AU131" i="92"/>
  <c r="AU135" i="92"/>
  <c r="AU139" i="92"/>
  <c r="AU143" i="92"/>
  <c r="AU147" i="92"/>
  <c r="AU151" i="92"/>
  <c r="AU155" i="92"/>
  <c r="AU159" i="92"/>
  <c r="AU163" i="92"/>
  <c r="AU167" i="92"/>
  <c r="AU171" i="92"/>
  <c r="AU175" i="92"/>
  <c r="BT54" i="92"/>
  <c r="AU14" i="92"/>
  <c r="AU22" i="92"/>
  <c r="AU26" i="92"/>
  <c r="AU30" i="92"/>
  <c r="AU34" i="92"/>
  <c r="AU38" i="92"/>
  <c r="AU42" i="92"/>
  <c r="AU46" i="92"/>
  <c r="AU50" i="92"/>
  <c r="AU54" i="92"/>
  <c r="AU58" i="92"/>
  <c r="AU62" i="92"/>
  <c r="AU66" i="92"/>
  <c r="AU70" i="92"/>
  <c r="AU74" i="92"/>
  <c r="AU78" i="92"/>
  <c r="AU82" i="92"/>
  <c r="AU86" i="92"/>
  <c r="AU90" i="92"/>
  <c r="AU94" i="92"/>
  <c r="AU98" i="92"/>
  <c r="AU102" i="92"/>
  <c r="AU106" i="92"/>
  <c r="AU110" i="92"/>
  <c r="AU114" i="92"/>
  <c r="AU118" i="92"/>
  <c r="AU122" i="92"/>
  <c r="AU126" i="92"/>
  <c r="AU130" i="92"/>
  <c r="AU134" i="92"/>
  <c r="AU138" i="92"/>
  <c r="AU142" i="92"/>
  <c r="AU146" i="92"/>
  <c r="AU150" i="92"/>
  <c r="AU154" i="92"/>
  <c r="AU158" i="92"/>
  <c r="AU162" i="92"/>
  <c r="AU166" i="92"/>
  <c r="AU170" i="92"/>
  <c r="AU174" i="92"/>
  <c r="AU178" i="92"/>
  <c r="AU180" i="92"/>
  <c r="BT12" i="92"/>
  <c r="BT20" i="92"/>
  <c r="BT28" i="92"/>
  <c r="BT36" i="92"/>
  <c r="BT44" i="92"/>
  <c r="AU16" i="92"/>
  <c r="AU19" i="92"/>
  <c r="AU25" i="92"/>
  <c r="AU29" i="92"/>
  <c r="AU33" i="92"/>
  <c r="AU37" i="92"/>
  <c r="AU41" i="92"/>
  <c r="AU45" i="92"/>
  <c r="AU49" i="92"/>
  <c r="AU53" i="92"/>
  <c r="AU57" i="92"/>
  <c r="AU61" i="92"/>
  <c r="AU65" i="92"/>
  <c r="AU69" i="92"/>
  <c r="AU73" i="92"/>
  <c r="AU77" i="92"/>
  <c r="AU81" i="92"/>
  <c r="AU85" i="92"/>
  <c r="AU89" i="92"/>
  <c r="AU93" i="92"/>
  <c r="AU97" i="92"/>
  <c r="AU101" i="92"/>
  <c r="AU105" i="92"/>
  <c r="AU109" i="92"/>
  <c r="AU113" i="92"/>
  <c r="AU117" i="92"/>
  <c r="AU121" i="92"/>
  <c r="AU125" i="92"/>
  <c r="AU129" i="92"/>
  <c r="AU133" i="92"/>
  <c r="AU137" i="92"/>
  <c r="AU141" i="92"/>
  <c r="AU145" i="92"/>
  <c r="AU149" i="92"/>
  <c r="AU153" i="92"/>
  <c r="AU157" i="92"/>
  <c r="AU161" i="92"/>
  <c r="AU165" i="92"/>
  <c r="AU169" i="92"/>
  <c r="AU173" i="92"/>
  <c r="AU18" i="92"/>
  <c r="AU24" i="92"/>
  <c r="AU32" i="92"/>
  <c r="AU40" i="92"/>
  <c r="AU48" i="92"/>
  <c r="AU56" i="92"/>
  <c r="AU64" i="92"/>
  <c r="AU72" i="92"/>
  <c r="AU80" i="92"/>
  <c r="AU88" i="92"/>
  <c r="AU96" i="92"/>
  <c r="AU104" i="92"/>
  <c r="AU112" i="92"/>
  <c r="AU120" i="92"/>
  <c r="AU128" i="92"/>
  <c r="AU136" i="92"/>
  <c r="AU144" i="92"/>
  <c r="AU152" i="92"/>
  <c r="AU160" i="92"/>
  <c r="AU168" i="92"/>
  <c r="AU179" i="92"/>
  <c r="AU181" i="92"/>
  <c r="AU185" i="92"/>
  <c r="AU189" i="92"/>
  <c r="AU193" i="92"/>
  <c r="AU197" i="92"/>
  <c r="AU201" i="92"/>
  <c r="AU205" i="92"/>
  <c r="AU209" i="92"/>
  <c r="AU213" i="92"/>
  <c r="AU217" i="92"/>
  <c r="AU221" i="92"/>
  <c r="AU177" i="92"/>
  <c r="AU196" i="92"/>
  <c r="AU200" i="92"/>
  <c r="AU204" i="92"/>
  <c r="AU216" i="92"/>
  <c r="AU176" i="92"/>
  <c r="AU182" i="92"/>
  <c r="AU186" i="92"/>
  <c r="AU190" i="92"/>
  <c r="AU194" i="92"/>
  <c r="AU198" i="92"/>
  <c r="AU202" i="92"/>
  <c r="AU206" i="92"/>
  <c r="AU210" i="92"/>
  <c r="AU214" i="92"/>
  <c r="AU218" i="92"/>
  <c r="AU203" i="92"/>
  <c r="AU215" i="92"/>
  <c r="AU208" i="92"/>
  <c r="AU220" i="92"/>
  <c r="BT55" i="92"/>
  <c r="AU28" i="92"/>
  <c r="AU36" i="92"/>
  <c r="AU44" i="92"/>
  <c r="AU52" i="92"/>
  <c r="AU60" i="92"/>
  <c r="AU68" i="92"/>
  <c r="AU76" i="92"/>
  <c r="AU84" i="92"/>
  <c r="AU92" i="92"/>
  <c r="AU100" i="92"/>
  <c r="AU108" i="92"/>
  <c r="AU116" i="92"/>
  <c r="AU124" i="92"/>
  <c r="AU132" i="92"/>
  <c r="AU140" i="92"/>
  <c r="AU148" i="92"/>
  <c r="AU156" i="92"/>
  <c r="AU164" i="92"/>
  <c r="AU172" i="92"/>
  <c r="AU183" i="92"/>
  <c r="AU187" i="92"/>
  <c r="AU191" i="92"/>
  <c r="AU195" i="92"/>
  <c r="AU199" i="92"/>
  <c r="AU207" i="92"/>
  <c r="AU211" i="92"/>
  <c r="AU219" i="92"/>
  <c r="AU184" i="92"/>
  <c r="AU188" i="92"/>
  <c r="AU192" i="92"/>
  <c r="AU212" i="92"/>
  <c r="K76" i="92"/>
  <c r="K78" i="92"/>
  <c r="K80" i="92"/>
  <c r="K82" i="92"/>
  <c r="K145" i="92"/>
  <c r="K148" i="92"/>
  <c r="K150" i="92"/>
  <c r="K152" i="92"/>
  <c r="K218" i="92"/>
  <c r="K220" i="92"/>
  <c r="K222" i="92"/>
  <c r="K224" i="92"/>
  <c r="K13" i="92"/>
  <c r="K15" i="92"/>
  <c r="K17" i="92"/>
  <c r="K19" i="92"/>
  <c r="K21" i="92"/>
  <c r="K23" i="92"/>
  <c r="K25" i="92"/>
  <c r="K27" i="92"/>
  <c r="K29" i="92"/>
  <c r="K31" i="92"/>
  <c r="K33" i="92"/>
  <c r="K35" i="92"/>
  <c r="K37" i="92"/>
  <c r="K39" i="92"/>
  <c r="K41" i="92"/>
  <c r="K43" i="92"/>
  <c r="K45" i="92"/>
  <c r="K47" i="92"/>
  <c r="K49" i="92"/>
  <c r="K51" i="92"/>
  <c r="K53" i="92"/>
  <c r="K55" i="92"/>
  <c r="K57" i="92"/>
  <c r="K59" i="92"/>
  <c r="K61" i="92"/>
  <c r="K63" i="92"/>
  <c r="K65" i="92"/>
  <c r="K67" i="92"/>
  <c r="K69" i="92"/>
  <c r="K71" i="92"/>
  <c r="K73" i="92"/>
  <c r="K83" i="92"/>
  <c r="K85" i="92"/>
  <c r="K87" i="92"/>
  <c r="K89" i="92"/>
  <c r="K91" i="92"/>
  <c r="K93" i="92"/>
  <c r="K95" i="92"/>
  <c r="K97" i="92"/>
  <c r="K99" i="92"/>
  <c r="K101" i="92"/>
  <c r="K103" i="92"/>
  <c r="K105" i="92"/>
  <c r="K107" i="92"/>
  <c r="K109" i="92"/>
  <c r="K111" i="92"/>
  <c r="K113" i="92"/>
  <c r="K115" i="92"/>
  <c r="K117" i="92"/>
  <c r="K119" i="92"/>
  <c r="K121" i="92"/>
  <c r="K123" i="92"/>
  <c r="K125" i="92"/>
  <c r="K127" i="92"/>
  <c r="K129" i="92"/>
  <c r="K131" i="92"/>
  <c r="K133" i="92"/>
  <c r="K135" i="92"/>
  <c r="K137" i="92"/>
  <c r="K139" i="92"/>
  <c r="K141" i="92"/>
  <c r="K143" i="92"/>
  <c r="K146" i="92"/>
  <c r="K155" i="92"/>
  <c r="K157" i="92"/>
  <c r="K159" i="92"/>
  <c r="K161" i="92"/>
  <c r="K163" i="92"/>
  <c r="K165" i="92"/>
  <c r="K167" i="92"/>
  <c r="K169" i="92"/>
  <c r="K171" i="92"/>
  <c r="K173" i="92"/>
  <c r="K175" i="92"/>
  <c r="K177" i="92"/>
  <c r="K179" i="92"/>
  <c r="K181" i="92"/>
  <c r="K183" i="92"/>
  <c r="K185" i="92"/>
  <c r="K187" i="92"/>
  <c r="K189" i="92"/>
  <c r="K191" i="92"/>
  <c r="K193" i="92"/>
  <c r="K195" i="92"/>
  <c r="K197" i="92"/>
  <c r="K199" i="92"/>
  <c r="K201" i="92"/>
  <c r="K203" i="92"/>
  <c r="K205" i="92"/>
  <c r="K207" i="92"/>
  <c r="K209" i="92"/>
  <c r="K211" i="92"/>
  <c r="K213" i="92"/>
  <c r="K215" i="92"/>
  <c r="K225" i="92"/>
  <c r="K227" i="92"/>
  <c r="K229" i="92"/>
  <c r="K231" i="92"/>
  <c r="K233" i="92"/>
  <c r="K235" i="92"/>
  <c r="K237" i="92"/>
  <c r="K239" i="92"/>
  <c r="K241" i="92"/>
  <c r="K243" i="92"/>
  <c r="K245" i="92"/>
  <c r="K247" i="92"/>
  <c r="K249" i="92"/>
  <c r="K74" i="92"/>
  <c r="K77" i="92"/>
  <c r="K79" i="92"/>
  <c r="K81" i="92"/>
  <c r="K147" i="92"/>
  <c r="K149" i="92"/>
  <c r="K151" i="92"/>
  <c r="K153" i="92"/>
  <c r="K216" i="92"/>
  <c r="K219" i="92"/>
  <c r="K221" i="92"/>
  <c r="K223" i="92"/>
  <c r="K18" i="92"/>
  <c r="K26" i="92"/>
  <c r="K34" i="92"/>
  <c r="K42" i="92"/>
  <c r="K50" i="92"/>
  <c r="K58" i="92"/>
  <c r="K66" i="92"/>
  <c r="K90" i="92"/>
  <c r="K98" i="92"/>
  <c r="K106" i="92"/>
  <c r="K114" i="92"/>
  <c r="K122" i="92"/>
  <c r="K130" i="92"/>
  <c r="K138" i="92"/>
  <c r="K154" i="92"/>
  <c r="K162" i="92"/>
  <c r="K170" i="92"/>
  <c r="K178" i="92"/>
  <c r="K186" i="92"/>
  <c r="K194" i="92"/>
  <c r="K202" i="92"/>
  <c r="K210" i="92"/>
  <c r="K226" i="92"/>
  <c r="K234" i="92"/>
  <c r="K242" i="92"/>
  <c r="K248" i="92"/>
  <c r="K287" i="92"/>
  <c r="K290" i="92"/>
  <c r="K292" i="92"/>
  <c r="K294" i="92"/>
  <c r="K356" i="92"/>
  <c r="K360" i="92"/>
  <c r="K361" i="92"/>
  <c r="K362" i="92"/>
  <c r="K363" i="92"/>
  <c r="K364" i="92"/>
  <c r="K365" i="92"/>
  <c r="K366" i="92"/>
  <c r="AF13" i="92"/>
  <c r="K184" i="92"/>
  <c r="K208" i="92"/>
  <c r="K232" i="92"/>
  <c r="K240" i="92"/>
  <c r="K250" i="92"/>
  <c r="K252" i="92"/>
  <c r="K254" i="92"/>
  <c r="K258" i="92"/>
  <c r="K260" i="92"/>
  <c r="K262" i="92"/>
  <c r="K266" i="92"/>
  <c r="K268" i="92"/>
  <c r="K270" i="92"/>
  <c r="K272" i="92"/>
  <c r="K12" i="92"/>
  <c r="K20" i="92"/>
  <c r="K28" i="92"/>
  <c r="K36" i="92"/>
  <c r="K44" i="92"/>
  <c r="K52" i="92"/>
  <c r="K60" i="92"/>
  <c r="K68" i="92"/>
  <c r="K84" i="92"/>
  <c r="K92" i="92"/>
  <c r="K100" i="92"/>
  <c r="K108" i="92"/>
  <c r="K116" i="92"/>
  <c r="K124" i="92"/>
  <c r="K132" i="92"/>
  <c r="K140" i="92"/>
  <c r="K156" i="92"/>
  <c r="K164" i="92"/>
  <c r="K172" i="92"/>
  <c r="K180" i="92"/>
  <c r="K188" i="92"/>
  <c r="K196" i="92"/>
  <c r="K204" i="92"/>
  <c r="K212" i="92"/>
  <c r="K217" i="92"/>
  <c r="K228" i="92"/>
  <c r="K236" i="92"/>
  <c r="K244" i="92"/>
  <c r="K251" i="92"/>
  <c r="K253" i="92"/>
  <c r="K255" i="92"/>
  <c r="K257" i="92"/>
  <c r="K259" i="92"/>
  <c r="K261" i="92"/>
  <c r="K263" i="92"/>
  <c r="K265" i="92"/>
  <c r="K267" i="92"/>
  <c r="K269" i="92"/>
  <c r="K271" i="92"/>
  <c r="K273" i="92"/>
  <c r="K275" i="92"/>
  <c r="K277" i="92"/>
  <c r="K279" i="92"/>
  <c r="K281" i="92"/>
  <c r="K283" i="92"/>
  <c r="K285" i="92"/>
  <c r="K288" i="92"/>
  <c r="K296" i="92"/>
  <c r="K297" i="92"/>
  <c r="K298" i="92"/>
  <c r="K299" i="92"/>
  <c r="K300" i="92"/>
  <c r="K301" i="92"/>
  <c r="K302" i="92"/>
  <c r="K303" i="92"/>
  <c r="K304" i="92"/>
  <c r="K305" i="92"/>
  <c r="K306" i="92"/>
  <c r="K307" i="92"/>
  <c r="K308" i="92"/>
  <c r="K309" i="92"/>
  <c r="K310" i="92"/>
  <c r="K311" i="92"/>
  <c r="K312" i="92"/>
  <c r="K313" i="92"/>
  <c r="K314" i="92"/>
  <c r="K315" i="92"/>
  <c r="K316" i="92"/>
  <c r="K317" i="92"/>
  <c r="K318" i="92"/>
  <c r="K319" i="92"/>
  <c r="K320" i="92"/>
  <c r="K321" i="92"/>
  <c r="K322" i="92"/>
  <c r="K323" i="92"/>
  <c r="K324" i="92"/>
  <c r="K325" i="92"/>
  <c r="K326" i="92"/>
  <c r="K327" i="92"/>
  <c r="K328" i="92"/>
  <c r="K329" i="92"/>
  <c r="K330" i="92"/>
  <c r="K331" i="92"/>
  <c r="K332" i="92"/>
  <c r="K333" i="92"/>
  <c r="K334" i="92"/>
  <c r="K335" i="92"/>
  <c r="K336" i="92"/>
  <c r="K337" i="92"/>
  <c r="K338" i="92"/>
  <c r="K339" i="92"/>
  <c r="K340" i="92"/>
  <c r="K341" i="92"/>
  <c r="K342" i="92"/>
  <c r="K343" i="92"/>
  <c r="K344" i="92"/>
  <c r="K345" i="92"/>
  <c r="K346" i="92"/>
  <c r="K347" i="92"/>
  <c r="K348" i="92"/>
  <c r="K349" i="92"/>
  <c r="K350" i="92"/>
  <c r="K351" i="92"/>
  <c r="K352" i="92"/>
  <c r="K353" i="92"/>
  <c r="K354" i="92"/>
  <c r="K355" i="92"/>
  <c r="K359" i="92"/>
  <c r="AF12" i="92"/>
  <c r="K200" i="92"/>
  <c r="K256" i="92"/>
  <c r="K264" i="92"/>
  <c r="K14" i="92"/>
  <c r="K22" i="92"/>
  <c r="K30" i="92"/>
  <c r="K38" i="92"/>
  <c r="K46" i="92"/>
  <c r="K54" i="92"/>
  <c r="K62" i="92"/>
  <c r="K70" i="92"/>
  <c r="K75" i="92"/>
  <c r="K86" i="92"/>
  <c r="K94" i="92"/>
  <c r="K102" i="92"/>
  <c r="K110" i="92"/>
  <c r="K118" i="92"/>
  <c r="K126" i="92"/>
  <c r="K134" i="92"/>
  <c r="K142" i="92"/>
  <c r="K158" i="92"/>
  <c r="K166" i="92"/>
  <c r="K174" i="92"/>
  <c r="K182" i="92"/>
  <c r="K190" i="92"/>
  <c r="K198" i="92"/>
  <c r="K206" i="92"/>
  <c r="K214" i="92"/>
  <c r="K230" i="92"/>
  <c r="K238" i="92"/>
  <c r="K246" i="92"/>
  <c r="K289" i="92"/>
  <c r="K291" i="92"/>
  <c r="K293" i="92"/>
  <c r="K295" i="92"/>
  <c r="K358" i="92"/>
  <c r="AF15" i="92"/>
  <c r="K16" i="92"/>
  <c r="K24" i="92"/>
  <c r="K32" i="92"/>
  <c r="K40" i="92"/>
  <c r="K48" i="92"/>
  <c r="K56" i="92"/>
  <c r="K64" i="92"/>
  <c r="K72" i="92"/>
  <c r="K88" i="92"/>
  <c r="K96" i="92"/>
  <c r="K104" i="92"/>
  <c r="K112" i="92"/>
  <c r="K120" i="92"/>
  <c r="K128" i="92"/>
  <c r="K136" i="92"/>
  <c r="K144" i="92"/>
  <c r="K160" i="92"/>
  <c r="K168" i="92"/>
  <c r="K176" i="92"/>
  <c r="K192" i="92"/>
  <c r="K274" i="92"/>
  <c r="K280" i="92"/>
  <c r="K357" i="92"/>
  <c r="AF16" i="92"/>
  <c r="K282" i="92"/>
  <c r="AF14" i="92"/>
  <c r="K276" i="92"/>
  <c r="K284" i="92"/>
  <c r="K278" i="92"/>
  <c r="K286" i="92"/>
  <c r="H30" i="73"/>
  <c r="H35" i="73"/>
  <c r="H39" i="73"/>
  <c r="H38" i="73" s="1"/>
  <c r="H33" i="73"/>
  <c r="H40" i="73"/>
  <c r="A10" i="100" l="1"/>
  <c r="B10" i="99"/>
  <c r="A10" i="98"/>
  <c r="A10" i="97"/>
  <c r="A10" i="96"/>
  <c r="CI205" i="92"/>
  <c r="CI83" i="92"/>
  <c r="CI123" i="92"/>
  <c r="CI125" i="92"/>
  <c r="CI204" i="92"/>
  <c r="CI203" i="92"/>
  <c r="CI165" i="92"/>
  <c r="CI84" i="92"/>
  <c r="CI164" i="92"/>
  <c r="CI163" i="92"/>
  <c r="CI124" i="92"/>
  <c r="CI85" i="92"/>
  <c r="CI43" i="92"/>
  <c r="CI44" i="92"/>
  <c r="CI45" i="92"/>
  <c r="CG204" i="92"/>
  <c r="CG203" i="92"/>
  <c r="CG205" i="92"/>
  <c r="CK164" i="92"/>
  <c r="CK163" i="92"/>
  <c r="CK124" i="92"/>
  <c r="CK123" i="92"/>
  <c r="CK85" i="92"/>
  <c r="CK125" i="92"/>
  <c r="CK205" i="92"/>
  <c r="CK204" i="92"/>
  <c r="CK203" i="92"/>
  <c r="CK165" i="92"/>
  <c r="CK84" i="92"/>
  <c r="CK83" i="92"/>
  <c r="CK45" i="92"/>
  <c r="CK43" i="92"/>
  <c r="CK44" i="92"/>
  <c r="CH204" i="92"/>
  <c r="CH203" i="92"/>
  <c r="CH205" i="92"/>
  <c r="G274" i="92"/>
  <c r="F274" i="92"/>
  <c r="F88" i="92"/>
  <c r="G88" i="92"/>
  <c r="G293" i="92"/>
  <c r="F293" i="92"/>
  <c r="F166" i="92"/>
  <c r="G166" i="92"/>
  <c r="G62" i="92"/>
  <c r="F62" i="92"/>
  <c r="G263" i="92"/>
  <c r="F263" i="92"/>
  <c r="F172" i="92"/>
  <c r="G172" i="92"/>
  <c r="G60" i="92"/>
  <c r="F60" i="92"/>
  <c r="G260" i="92"/>
  <c r="F260" i="92"/>
  <c r="G234" i="92"/>
  <c r="F234" i="92"/>
  <c r="F90" i="92"/>
  <c r="G90" i="92"/>
  <c r="G153" i="92"/>
  <c r="F153" i="92"/>
  <c r="G241" i="92"/>
  <c r="F241" i="92"/>
  <c r="G209" i="92"/>
  <c r="F209" i="92"/>
  <c r="G185" i="92"/>
  <c r="F185" i="92"/>
  <c r="F146" i="92"/>
  <c r="G146" i="92"/>
  <c r="G121" i="92"/>
  <c r="F121" i="92"/>
  <c r="G89" i="92"/>
  <c r="F89" i="92"/>
  <c r="G57" i="92"/>
  <c r="F57" i="92"/>
  <c r="G33" i="92"/>
  <c r="F33" i="92"/>
  <c r="F150" i="92"/>
  <c r="G150" i="92"/>
  <c r="AP100" i="92"/>
  <c r="AQ100" i="92"/>
  <c r="AP160" i="92"/>
  <c r="AQ160" i="92"/>
  <c r="AP64" i="92"/>
  <c r="AQ64" i="92"/>
  <c r="AQ153" i="92"/>
  <c r="AP153" i="92"/>
  <c r="AQ121" i="92"/>
  <c r="AP121" i="92"/>
  <c r="AQ73" i="92"/>
  <c r="AP73" i="92"/>
  <c r="AQ57" i="92"/>
  <c r="AP57" i="92"/>
  <c r="AQ25" i="92"/>
  <c r="AP25" i="92"/>
  <c r="AP150" i="92"/>
  <c r="AQ150" i="92"/>
  <c r="AP102" i="92"/>
  <c r="AQ102" i="92"/>
  <c r="AQ54" i="92"/>
  <c r="AP54" i="92"/>
  <c r="AQ171" i="92"/>
  <c r="AP171" i="92"/>
  <c r="AQ123" i="92"/>
  <c r="AP123" i="92"/>
  <c r="AQ75" i="92"/>
  <c r="AP75" i="92"/>
  <c r="AQ27" i="92"/>
  <c r="AP27" i="92"/>
  <c r="BP27" i="92"/>
  <c r="BO27" i="92"/>
  <c r="BP38" i="92"/>
  <c r="BO38" i="92"/>
  <c r="BP33" i="92"/>
  <c r="BO33" i="92"/>
  <c r="CH77" i="92"/>
  <c r="CG77" i="92"/>
  <c r="CH22" i="92"/>
  <c r="CG22" i="92"/>
  <c r="CG168" i="92"/>
  <c r="CH168" i="92"/>
  <c r="CG80" i="92"/>
  <c r="CH80" i="92"/>
  <c r="CH21" i="92"/>
  <c r="CG21" i="92"/>
  <c r="CG146" i="92"/>
  <c r="CH146" i="92"/>
  <c r="CG167" i="92"/>
  <c r="CH167" i="92"/>
  <c r="CG130" i="92"/>
  <c r="CH130" i="92"/>
  <c r="CG118" i="92"/>
  <c r="CH118" i="92"/>
  <c r="CG86" i="92"/>
  <c r="CH86" i="92"/>
  <c r="CG54" i="92"/>
  <c r="CH54" i="92"/>
  <c r="CH23" i="92"/>
  <c r="CG23" i="92"/>
  <c r="CG116" i="92"/>
  <c r="CH116" i="92"/>
  <c r="CG82" i="92"/>
  <c r="CH82" i="92"/>
  <c r="CH47" i="92"/>
  <c r="CG47" i="92"/>
  <c r="CG148" i="92"/>
  <c r="CH148" i="92"/>
  <c r="CG96" i="92"/>
  <c r="CH96" i="92"/>
  <c r="G284" i="92"/>
  <c r="F284" i="92"/>
  <c r="F192" i="92"/>
  <c r="G192" i="92"/>
  <c r="F144" i="92"/>
  <c r="G144" i="92"/>
  <c r="F112" i="92"/>
  <c r="G112" i="92"/>
  <c r="F72" i="92"/>
  <c r="G72" i="92"/>
  <c r="G40" i="92"/>
  <c r="F40" i="92"/>
  <c r="AA15" i="92"/>
  <c r="AB15" i="92"/>
  <c r="G291" i="92"/>
  <c r="F291" i="92"/>
  <c r="G230" i="92"/>
  <c r="F230" i="92"/>
  <c r="F190" i="92"/>
  <c r="G190" i="92"/>
  <c r="F158" i="92"/>
  <c r="G158" i="92"/>
  <c r="F118" i="92"/>
  <c r="G118" i="92"/>
  <c r="F86" i="92"/>
  <c r="G86" i="92"/>
  <c r="G54" i="92"/>
  <c r="F54" i="92"/>
  <c r="G22" i="92"/>
  <c r="F22" i="92"/>
  <c r="F200" i="92"/>
  <c r="G200" i="92"/>
  <c r="G285" i="92"/>
  <c r="F285" i="92"/>
  <c r="G277" i="92"/>
  <c r="F277" i="92"/>
  <c r="G269" i="92"/>
  <c r="F269" i="92"/>
  <c r="G261" i="92"/>
  <c r="F261" i="92"/>
  <c r="G253" i="92"/>
  <c r="F253" i="92"/>
  <c r="G228" i="92"/>
  <c r="F228" i="92"/>
  <c r="F196" i="92"/>
  <c r="G196" i="92"/>
  <c r="F164" i="92"/>
  <c r="G164" i="92"/>
  <c r="F124" i="92"/>
  <c r="G124" i="92"/>
  <c r="F92" i="92"/>
  <c r="G92" i="92"/>
  <c r="G52" i="92"/>
  <c r="F52" i="92"/>
  <c r="G20" i="92"/>
  <c r="F20" i="92"/>
  <c r="G268" i="92"/>
  <c r="F268" i="92"/>
  <c r="G258" i="92"/>
  <c r="F258" i="92"/>
  <c r="G240" i="92"/>
  <c r="F240" i="92"/>
  <c r="AA13" i="92"/>
  <c r="AB13" i="92"/>
  <c r="G287" i="92"/>
  <c r="F287" i="92"/>
  <c r="G226" i="92"/>
  <c r="F226" i="92"/>
  <c r="F186" i="92"/>
  <c r="G186" i="92"/>
  <c r="F154" i="92"/>
  <c r="G154" i="92"/>
  <c r="F114" i="92"/>
  <c r="G114" i="92"/>
  <c r="G66" i="92"/>
  <c r="F66" i="92"/>
  <c r="G34" i="92"/>
  <c r="F34" i="92"/>
  <c r="G221" i="92"/>
  <c r="F221" i="92"/>
  <c r="G151" i="92"/>
  <c r="F151" i="92"/>
  <c r="G79" i="92"/>
  <c r="F79" i="92"/>
  <c r="G247" i="92"/>
  <c r="F247" i="92"/>
  <c r="G239" i="92"/>
  <c r="F239" i="92"/>
  <c r="G231" i="92"/>
  <c r="F231" i="92"/>
  <c r="F215" i="92"/>
  <c r="G215" i="92"/>
  <c r="F207" i="92"/>
  <c r="G207" i="92"/>
  <c r="F199" i="92"/>
  <c r="G199" i="92"/>
  <c r="F191" i="92"/>
  <c r="G191" i="92"/>
  <c r="F183" i="92"/>
  <c r="G183" i="92"/>
  <c r="G175" i="92"/>
  <c r="F175" i="92"/>
  <c r="G167" i="92"/>
  <c r="F167" i="92"/>
  <c r="G159" i="92"/>
  <c r="F159" i="92"/>
  <c r="G143" i="92"/>
  <c r="F143" i="92"/>
  <c r="G135" i="92"/>
  <c r="F135" i="92"/>
  <c r="G127" i="92"/>
  <c r="F127" i="92"/>
  <c r="G119" i="92"/>
  <c r="F119" i="92"/>
  <c r="G111" i="92"/>
  <c r="F111" i="92"/>
  <c r="G103" i="92"/>
  <c r="F103" i="92"/>
  <c r="G95" i="92"/>
  <c r="F95" i="92"/>
  <c r="G87" i="92"/>
  <c r="F87" i="92"/>
  <c r="G71" i="92"/>
  <c r="F71" i="92"/>
  <c r="G63" i="92"/>
  <c r="F63" i="92"/>
  <c r="G55" i="92"/>
  <c r="F55" i="92"/>
  <c r="G47" i="92"/>
  <c r="F47" i="92"/>
  <c r="G39" i="92"/>
  <c r="F39" i="92"/>
  <c r="G31" i="92"/>
  <c r="F31" i="92"/>
  <c r="G23" i="92"/>
  <c r="F23" i="92"/>
  <c r="G15" i="92"/>
  <c r="F15" i="92"/>
  <c r="F220" i="92"/>
  <c r="G220" i="92"/>
  <c r="F148" i="92"/>
  <c r="G148" i="92"/>
  <c r="F78" i="92"/>
  <c r="G78" i="92"/>
  <c r="AP156" i="92"/>
  <c r="AQ156" i="92"/>
  <c r="AP124" i="92"/>
  <c r="AQ124" i="92"/>
  <c r="AP92" i="92"/>
  <c r="AQ92" i="92"/>
  <c r="AP60" i="92"/>
  <c r="AQ60" i="92"/>
  <c r="AQ28" i="92"/>
  <c r="AP28" i="92"/>
  <c r="AP176" i="92"/>
  <c r="AQ176" i="92"/>
  <c r="AP152" i="92"/>
  <c r="AQ152" i="92"/>
  <c r="AP120" i="92"/>
  <c r="AQ120" i="92"/>
  <c r="AP88" i="92"/>
  <c r="AQ88" i="92"/>
  <c r="AQ56" i="92"/>
  <c r="AP56" i="92"/>
  <c r="AQ24" i="92"/>
  <c r="AP24" i="92"/>
  <c r="AQ165" i="92"/>
  <c r="AP165" i="92"/>
  <c r="AQ149" i="92"/>
  <c r="AP149" i="92"/>
  <c r="AQ133" i="92"/>
  <c r="AP133" i="92"/>
  <c r="AQ117" i="92"/>
  <c r="AP117" i="92"/>
  <c r="AQ101" i="92"/>
  <c r="AP101" i="92"/>
  <c r="AQ85" i="92"/>
  <c r="AP85" i="92"/>
  <c r="AQ69" i="92"/>
  <c r="AP69" i="92"/>
  <c r="AQ53" i="92"/>
  <c r="AP53" i="92"/>
  <c r="AQ37" i="92"/>
  <c r="AP37" i="92"/>
  <c r="AQ19" i="92"/>
  <c r="AP19" i="92"/>
  <c r="BP28" i="92"/>
  <c r="BO28" i="92"/>
  <c r="AP178" i="92"/>
  <c r="AQ178" i="92"/>
  <c r="AP162" i="92"/>
  <c r="AQ162" i="92"/>
  <c r="AP146" i="92"/>
  <c r="AQ146" i="92"/>
  <c r="AP130" i="92"/>
  <c r="AQ130" i="92"/>
  <c r="AP114" i="92"/>
  <c r="AQ114" i="92"/>
  <c r="AP98" i="92"/>
  <c r="AQ98" i="92"/>
  <c r="AP82" i="92"/>
  <c r="AQ82" i="92"/>
  <c r="AP66" i="92"/>
  <c r="AQ66" i="92"/>
  <c r="AQ50" i="92"/>
  <c r="AP50" i="92"/>
  <c r="AQ34" i="92"/>
  <c r="AP34" i="92"/>
  <c r="AQ14" i="92"/>
  <c r="AP14" i="92"/>
  <c r="AQ167" i="92"/>
  <c r="AP167" i="92"/>
  <c r="AQ151" i="92"/>
  <c r="AP151" i="92"/>
  <c r="AQ135" i="92"/>
  <c r="AP135" i="92"/>
  <c r="AQ119" i="92"/>
  <c r="AP119" i="92"/>
  <c r="AQ103" i="92"/>
  <c r="AP103" i="92"/>
  <c r="AQ87" i="92"/>
  <c r="AP87" i="92"/>
  <c r="AQ71" i="92"/>
  <c r="AP71" i="92"/>
  <c r="AQ55" i="92"/>
  <c r="AP55" i="92"/>
  <c r="AQ39" i="92"/>
  <c r="AP39" i="92"/>
  <c r="AQ23" i="92"/>
  <c r="AP23" i="92"/>
  <c r="BP16" i="92"/>
  <c r="BO16" i="92"/>
  <c r="BP39" i="92"/>
  <c r="BO39" i="92"/>
  <c r="BP23" i="92"/>
  <c r="BO23" i="92"/>
  <c r="AQ17" i="92"/>
  <c r="AP17" i="92"/>
  <c r="BP34" i="92"/>
  <c r="BO34" i="92"/>
  <c r="BP18" i="92"/>
  <c r="BO18" i="92"/>
  <c r="BP45" i="92"/>
  <c r="BO45" i="92"/>
  <c r="BP29" i="92"/>
  <c r="BO29" i="92"/>
  <c r="BP13" i="92"/>
  <c r="BO13" i="92"/>
  <c r="CG152" i="92"/>
  <c r="CH152" i="92"/>
  <c r="CG99" i="92"/>
  <c r="CH99" i="92"/>
  <c r="CH69" i="92"/>
  <c r="CG69" i="92"/>
  <c r="CH39" i="92"/>
  <c r="CG39" i="92"/>
  <c r="CH13" i="92"/>
  <c r="CG13" i="92"/>
  <c r="CG161" i="92"/>
  <c r="CH161" i="92"/>
  <c r="CG145" i="92"/>
  <c r="CH145" i="92"/>
  <c r="CG169" i="92"/>
  <c r="CH169" i="92"/>
  <c r="CG151" i="92"/>
  <c r="CH151" i="92"/>
  <c r="CH14" i="92"/>
  <c r="CG14" i="92"/>
  <c r="CH73" i="92"/>
  <c r="CG73" i="92"/>
  <c r="CG162" i="92"/>
  <c r="CH162" i="92"/>
  <c r="CG141" i="92"/>
  <c r="CH141" i="92"/>
  <c r="CG147" i="92"/>
  <c r="CH147" i="92"/>
  <c r="CG131" i="92"/>
  <c r="CH131" i="92"/>
  <c r="CG113" i="92"/>
  <c r="CH113" i="92"/>
  <c r="CG97" i="92"/>
  <c r="CH97" i="92"/>
  <c r="CH81" i="92"/>
  <c r="CG81" i="92"/>
  <c r="CG66" i="92"/>
  <c r="CH66" i="92"/>
  <c r="CG50" i="92"/>
  <c r="CH50" i="92"/>
  <c r="CH32" i="92"/>
  <c r="CG32" i="92"/>
  <c r="CH16" i="92"/>
  <c r="CG16" i="92"/>
  <c r="CG129" i="92"/>
  <c r="CH129" i="92"/>
  <c r="CG111" i="92"/>
  <c r="CH111" i="92"/>
  <c r="CG95" i="92"/>
  <c r="CH95" i="92"/>
  <c r="CH75" i="92"/>
  <c r="CG75" i="92"/>
  <c r="CH59" i="92"/>
  <c r="CG59" i="92"/>
  <c r="CH41" i="92"/>
  <c r="CG41" i="92"/>
  <c r="CH25" i="92"/>
  <c r="CG25" i="92"/>
  <c r="CG143" i="92"/>
  <c r="CH143" i="92"/>
  <c r="CG127" i="92"/>
  <c r="CH127" i="92"/>
  <c r="CG109" i="92"/>
  <c r="CH109" i="92"/>
  <c r="CG93" i="92"/>
  <c r="CH93" i="92"/>
  <c r="CG72" i="92"/>
  <c r="CH72" i="92"/>
  <c r="CG56" i="92"/>
  <c r="CH56" i="92"/>
  <c r="CG38" i="92"/>
  <c r="CH38" i="92"/>
  <c r="CH20" i="92"/>
  <c r="CG20" i="92"/>
  <c r="G282" i="92"/>
  <c r="F282" i="92"/>
  <c r="F120" i="92"/>
  <c r="G120" i="92"/>
  <c r="G16" i="92"/>
  <c r="F16" i="92"/>
  <c r="F198" i="92"/>
  <c r="G198" i="92"/>
  <c r="F94" i="92"/>
  <c r="G94" i="92"/>
  <c r="G256" i="92"/>
  <c r="F256" i="92"/>
  <c r="G271" i="92"/>
  <c r="F271" i="92"/>
  <c r="G236" i="92"/>
  <c r="F236" i="92"/>
  <c r="F132" i="92"/>
  <c r="G132" i="92"/>
  <c r="G28" i="92"/>
  <c r="F28" i="92"/>
  <c r="F184" i="92"/>
  <c r="G184" i="92"/>
  <c r="G290" i="92"/>
  <c r="F290" i="92"/>
  <c r="F162" i="92"/>
  <c r="G162" i="92"/>
  <c r="G42" i="92"/>
  <c r="F42" i="92"/>
  <c r="G81" i="92"/>
  <c r="F81" i="92"/>
  <c r="G233" i="92"/>
  <c r="F233" i="92"/>
  <c r="G201" i="92"/>
  <c r="F201" i="92"/>
  <c r="G177" i="92"/>
  <c r="F177" i="92"/>
  <c r="G161" i="92"/>
  <c r="F161" i="92"/>
  <c r="G129" i="92"/>
  <c r="F129" i="92"/>
  <c r="G105" i="92"/>
  <c r="F105" i="92"/>
  <c r="G73" i="92"/>
  <c r="F73" i="92"/>
  <c r="G49" i="92"/>
  <c r="F49" i="92"/>
  <c r="G25" i="92"/>
  <c r="F25" i="92"/>
  <c r="G222" i="92"/>
  <c r="F222" i="92"/>
  <c r="AP132" i="92"/>
  <c r="AQ132" i="92"/>
  <c r="AQ36" i="92"/>
  <c r="AP36" i="92"/>
  <c r="AP128" i="92"/>
  <c r="AQ128" i="92"/>
  <c r="AQ32" i="92"/>
  <c r="AP32" i="92"/>
  <c r="AQ137" i="92"/>
  <c r="AP137" i="92"/>
  <c r="AQ89" i="92"/>
  <c r="AP89" i="92"/>
  <c r="AQ41" i="92"/>
  <c r="AP41" i="92"/>
  <c r="AP134" i="92"/>
  <c r="AQ134" i="92"/>
  <c r="AP86" i="92"/>
  <c r="AQ86" i="92"/>
  <c r="AQ38" i="92"/>
  <c r="AP38" i="92"/>
  <c r="AQ155" i="92"/>
  <c r="AP155" i="92"/>
  <c r="AQ91" i="92"/>
  <c r="AP91" i="92"/>
  <c r="AQ43" i="92"/>
  <c r="AP43" i="92"/>
  <c r="BP24" i="92"/>
  <c r="BO24" i="92"/>
  <c r="CG102" i="92"/>
  <c r="CH102" i="92"/>
  <c r="CG156" i="92"/>
  <c r="CH156" i="92"/>
  <c r="CG136" i="92"/>
  <c r="CH136" i="92"/>
  <c r="G276" i="92"/>
  <c r="F276" i="92"/>
  <c r="F176" i="92"/>
  <c r="G176" i="92"/>
  <c r="G64" i="92"/>
  <c r="F64" i="92"/>
  <c r="F214" i="92"/>
  <c r="G214" i="92"/>
  <c r="F110" i="92"/>
  <c r="G110" i="92"/>
  <c r="G14" i="92"/>
  <c r="F14" i="92"/>
  <c r="G267" i="92"/>
  <c r="F267" i="92"/>
  <c r="G251" i="92"/>
  <c r="F251" i="92"/>
  <c r="F188" i="92"/>
  <c r="G188" i="92"/>
  <c r="F156" i="92"/>
  <c r="G156" i="92"/>
  <c r="F116" i="92"/>
  <c r="G116" i="92"/>
  <c r="F84" i="92"/>
  <c r="G84" i="92"/>
  <c r="G12" i="92"/>
  <c r="F12" i="92"/>
  <c r="G266" i="92"/>
  <c r="F266" i="92"/>
  <c r="G254" i="92"/>
  <c r="F254" i="92"/>
  <c r="G232" i="92"/>
  <c r="F232" i="92"/>
  <c r="G294" i="92"/>
  <c r="F294" i="92"/>
  <c r="G248" i="92"/>
  <c r="F248" i="92"/>
  <c r="F210" i="92"/>
  <c r="G210" i="92"/>
  <c r="F178" i="92"/>
  <c r="G178" i="92"/>
  <c r="F138" i="92"/>
  <c r="G138" i="92"/>
  <c r="F106" i="92"/>
  <c r="G106" i="92"/>
  <c r="G58" i="92"/>
  <c r="F58" i="92"/>
  <c r="G26" i="92"/>
  <c r="F26" i="92"/>
  <c r="F219" i="92"/>
  <c r="G219" i="92"/>
  <c r="G149" i="92"/>
  <c r="F149" i="92"/>
  <c r="G77" i="92"/>
  <c r="F77" i="92"/>
  <c r="G245" i="92"/>
  <c r="F245" i="92"/>
  <c r="G237" i="92"/>
  <c r="F237" i="92"/>
  <c r="G229" i="92"/>
  <c r="F229" i="92"/>
  <c r="G213" i="92"/>
  <c r="F213" i="92"/>
  <c r="G205" i="92"/>
  <c r="F205" i="92"/>
  <c r="G197" i="92"/>
  <c r="F197" i="92"/>
  <c r="G189" i="92"/>
  <c r="F189" i="92"/>
  <c r="G181" i="92"/>
  <c r="F181" i="92"/>
  <c r="G173" i="92"/>
  <c r="F173" i="92"/>
  <c r="G165" i="92"/>
  <c r="F165" i="92"/>
  <c r="G157" i="92"/>
  <c r="F157" i="92"/>
  <c r="G141" i="92"/>
  <c r="F141" i="92"/>
  <c r="G133" i="92"/>
  <c r="F133" i="92"/>
  <c r="G125" i="92"/>
  <c r="F125" i="92"/>
  <c r="G117" i="92"/>
  <c r="F117" i="92"/>
  <c r="G109" i="92"/>
  <c r="F109" i="92"/>
  <c r="G101" i="92"/>
  <c r="F101" i="92"/>
  <c r="G93" i="92"/>
  <c r="F93" i="92"/>
  <c r="G85" i="92"/>
  <c r="F85" i="92"/>
  <c r="G69" i="92"/>
  <c r="F69" i="92"/>
  <c r="G61" i="92"/>
  <c r="F61" i="92"/>
  <c r="G53" i="92"/>
  <c r="F53" i="92"/>
  <c r="G45" i="92"/>
  <c r="F45" i="92"/>
  <c r="G37" i="92"/>
  <c r="F37" i="92"/>
  <c r="G29" i="92"/>
  <c r="F29" i="92"/>
  <c r="G21" i="92"/>
  <c r="F21" i="92"/>
  <c r="G13" i="92"/>
  <c r="F13" i="92"/>
  <c r="F218" i="92"/>
  <c r="G218" i="92"/>
  <c r="G145" i="92"/>
  <c r="F145" i="92"/>
  <c r="F76" i="92"/>
  <c r="G76" i="92"/>
  <c r="AP148" i="92"/>
  <c r="AQ148" i="92"/>
  <c r="AP116" i="92"/>
  <c r="AQ116" i="92"/>
  <c r="AP84" i="92"/>
  <c r="AQ84" i="92"/>
  <c r="AQ52" i="92"/>
  <c r="AP52" i="92"/>
  <c r="AQ177" i="92"/>
  <c r="AP177" i="92"/>
  <c r="AQ179" i="92"/>
  <c r="AP179" i="92"/>
  <c r="AP144" i="92"/>
  <c r="AQ144" i="92"/>
  <c r="AP112" i="92"/>
  <c r="AQ112" i="92"/>
  <c r="AP80" i="92"/>
  <c r="AQ80" i="92"/>
  <c r="AQ48" i="92"/>
  <c r="AP48" i="92"/>
  <c r="AQ18" i="92"/>
  <c r="AP18" i="92"/>
  <c r="AQ161" i="92"/>
  <c r="AP161" i="92"/>
  <c r="AQ145" i="92"/>
  <c r="AP145" i="92"/>
  <c r="AQ129" i="92"/>
  <c r="AP129" i="92"/>
  <c r="AQ113" i="92"/>
  <c r="AP113" i="92"/>
  <c r="AQ97" i="92"/>
  <c r="AP97" i="92"/>
  <c r="AQ81" i="92"/>
  <c r="AP81" i="92"/>
  <c r="AQ65" i="92"/>
  <c r="AP65" i="92"/>
  <c r="AQ49" i="92"/>
  <c r="AP49" i="92"/>
  <c r="AQ33" i="92"/>
  <c r="AP33" i="92"/>
  <c r="AQ16" i="92"/>
  <c r="AP16" i="92"/>
  <c r="BP20" i="92"/>
  <c r="BO20" i="92"/>
  <c r="AP174" i="92"/>
  <c r="AQ174" i="92"/>
  <c r="AP158" i="92"/>
  <c r="AQ158" i="92"/>
  <c r="AP142" i="92"/>
  <c r="AQ142" i="92"/>
  <c r="AP126" i="92"/>
  <c r="AQ126" i="92"/>
  <c r="AP110" i="92"/>
  <c r="AQ110" i="92"/>
  <c r="AP94" i="92"/>
  <c r="AQ94" i="92"/>
  <c r="AP78" i="92"/>
  <c r="AQ78" i="92"/>
  <c r="AP62" i="92"/>
  <c r="AQ62" i="92"/>
  <c r="AQ46" i="92"/>
  <c r="AP46" i="92"/>
  <c r="AQ30" i="92"/>
  <c r="AP30" i="92"/>
  <c r="AQ163" i="92"/>
  <c r="AP163" i="92"/>
  <c r="AQ147" i="92"/>
  <c r="AP147" i="92"/>
  <c r="AQ131" i="92"/>
  <c r="AP131" i="92"/>
  <c r="AQ115" i="92"/>
  <c r="AP115" i="92"/>
  <c r="AQ99" i="92"/>
  <c r="AP99" i="92"/>
  <c r="AQ83" i="92"/>
  <c r="AP83" i="92"/>
  <c r="AQ67" i="92"/>
  <c r="AP67" i="92"/>
  <c r="AQ51" i="92"/>
  <c r="AP51" i="92"/>
  <c r="AQ35" i="92"/>
  <c r="AP35" i="92"/>
  <c r="AQ20" i="92"/>
  <c r="AP20" i="92"/>
  <c r="BP40" i="92"/>
  <c r="BO40" i="92"/>
  <c r="BP35" i="92"/>
  <c r="BO35" i="92"/>
  <c r="BP19" i="92"/>
  <c r="BO19" i="92"/>
  <c r="AQ13" i="92"/>
  <c r="AP13" i="92"/>
  <c r="BP46" i="92"/>
  <c r="BO46" i="92"/>
  <c r="BP30" i="92"/>
  <c r="BO30" i="92"/>
  <c r="BP14" i="92"/>
  <c r="BO14" i="92"/>
  <c r="BP41" i="92"/>
  <c r="BO41" i="92"/>
  <c r="BP25" i="92"/>
  <c r="BO25" i="92"/>
  <c r="CG110" i="92"/>
  <c r="CH110" i="92"/>
  <c r="CG94" i="92"/>
  <c r="CH94" i="92"/>
  <c r="CH65" i="92"/>
  <c r="CG65" i="92"/>
  <c r="CH35" i="92"/>
  <c r="CG35" i="92"/>
  <c r="CG158" i="92"/>
  <c r="CH158" i="92"/>
  <c r="CG166" i="92"/>
  <c r="CH166" i="92"/>
  <c r="CG142" i="92"/>
  <c r="CH142" i="92"/>
  <c r="CH57" i="92"/>
  <c r="CG57" i="92"/>
  <c r="CG157" i="92"/>
  <c r="CH157" i="92"/>
  <c r="CG138" i="92"/>
  <c r="CH138" i="92"/>
  <c r="CG120" i="92"/>
  <c r="CH120" i="92"/>
  <c r="CG144" i="92"/>
  <c r="CH144" i="92"/>
  <c r="CG128" i="92"/>
  <c r="CH128" i="92"/>
  <c r="CG108" i="92"/>
  <c r="CH108" i="92"/>
  <c r="CG92" i="92"/>
  <c r="CH92" i="92"/>
  <c r="CG78" i="92"/>
  <c r="CH78" i="92"/>
  <c r="CG62" i="92"/>
  <c r="CH62" i="92"/>
  <c r="CG46" i="92"/>
  <c r="CH46" i="92"/>
  <c r="CH31" i="92"/>
  <c r="CG31" i="92"/>
  <c r="CH15" i="92"/>
  <c r="CG15" i="92"/>
  <c r="CG126" i="92"/>
  <c r="CH126" i="92"/>
  <c r="CG106" i="92"/>
  <c r="CH106" i="92"/>
  <c r="CG90" i="92"/>
  <c r="CH90" i="92"/>
  <c r="CH71" i="92"/>
  <c r="CG71" i="92"/>
  <c r="CH55" i="92"/>
  <c r="CG55" i="92"/>
  <c r="CH37" i="92"/>
  <c r="CG37" i="92"/>
  <c r="CH18" i="92"/>
  <c r="CG18" i="92"/>
  <c r="CG140" i="92"/>
  <c r="CH140" i="92"/>
  <c r="CG122" i="92"/>
  <c r="CH122" i="92"/>
  <c r="CG104" i="92"/>
  <c r="CH104" i="92"/>
  <c r="CG88" i="92"/>
  <c r="CH88" i="92"/>
  <c r="CG68" i="92"/>
  <c r="CH68" i="92"/>
  <c r="CG52" i="92"/>
  <c r="CH52" i="92"/>
  <c r="CG34" i="92"/>
  <c r="CH34" i="92"/>
  <c r="CH19" i="92"/>
  <c r="CG19" i="92"/>
  <c r="G278" i="92"/>
  <c r="F278" i="92"/>
  <c r="F160" i="92"/>
  <c r="G160" i="92"/>
  <c r="G48" i="92"/>
  <c r="F48" i="92"/>
  <c r="G238" i="92"/>
  <c r="F238" i="92"/>
  <c r="F126" i="92"/>
  <c r="G126" i="92"/>
  <c r="G30" i="92"/>
  <c r="F30" i="92"/>
  <c r="G288" i="92"/>
  <c r="F288" i="92"/>
  <c r="G279" i="92"/>
  <c r="F279" i="92"/>
  <c r="G255" i="92"/>
  <c r="F255" i="92"/>
  <c r="F204" i="92"/>
  <c r="G204" i="92"/>
  <c r="F100" i="92"/>
  <c r="G100" i="92"/>
  <c r="G270" i="92"/>
  <c r="F270" i="92"/>
  <c r="G250" i="92"/>
  <c r="F250" i="92"/>
  <c r="F194" i="92"/>
  <c r="G194" i="92"/>
  <c r="F122" i="92"/>
  <c r="G122" i="92"/>
  <c r="G223" i="92"/>
  <c r="F223" i="92"/>
  <c r="G249" i="92"/>
  <c r="F249" i="92"/>
  <c r="G225" i="92"/>
  <c r="F225" i="92"/>
  <c r="G193" i="92"/>
  <c r="F193" i="92"/>
  <c r="G169" i="92"/>
  <c r="F169" i="92"/>
  <c r="G137" i="92"/>
  <c r="F137" i="92"/>
  <c r="G113" i="92"/>
  <c r="F113" i="92"/>
  <c r="G97" i="92"/>
  <c r="F97" i="92"/>
  <c r="G65" i="92"/>
  <c r="F65" i="92"/>
  <c r="G41" i="92"/>
  <c r="F41" i="92"/>
  <c r="G17" i="92"/>
  <c r="F17" i="92"/>
  <c r="F80" i="92"/>
  <c r="G80" i="92"/>
  <c r="AP164" i="92"/>
  <c r="AQ164" i="92"/>
  <c r="AP68" i="92"/>
  <c r="AQ68" i="92"/>
  <c r="AP96" i="92"/>
  <c r="AQ96" i="92"/>
  <c r="AQ169" i="92"/>
  <c r="AP169" i="92"/>
  <c r="AQ105" i="92"/>
  <c r="AP105" i="92"/>
  <c r="BP36" i="92"/>
  <c r="BO36" i="92"/>
  <c r="AP166" i="92"/>
  <c r="AQ166" i="92"/>
  <c r="AP118" i="92"/>
  <c r="AQ118" i="92"/>
  <c r="AP70" i="92"/>
  <c r="AQ70" i="92"/>
  <c r="AQ22" i="92"/>
  <c r="AP22" i="92"/>
  <c r="AQ139" i="92"/>
  <c r="AP139" i="92"/>
  <c r="AQ107" i="92"/>
  <c r="AP107" i="92"/>
  <c r="AQ59" i="92"/>
  <c r="AP59" i="92"/>
  <c r="AQ12" i="92"/>
  <c r="AP12" i="92"/>
  <c r="BP43" i="92"/>
  <c r="BO43" i="92"/>
  <c r="AQ21" i="92"/>
  <c r="AP21" i="92"/>
  <c r="BP22" i="92"/>
  <c r="BO22" i="92"/>
  <c r="BP17" i="92"/>
  <c r="BO17" i="92"/>
  <c r="CG170" i="92"/>
  <c r="CH170" i="92"/>
  <c r="CH53" i="92"/>
  <c r="CG53" i="92"/>
  <c r="CG150" i="92"/>
  <c r="CH150" i="92"/>
  <c r="CG149" i="92"/>
  <c r="CH149" i="92"/>
  <c r="CG112" i="92"/>
  <c r="CH112" i="92"/>
  <c r="CG100" i="92"/>
  <c r="CH100" i="92"/>
  <c r="CG70" i="92"/>
  <c r="CH70" i="92"/>
  <c r="CG36" i="92"/>
  <c r="CH36" i="92"/>
  <c r="CG134" i="92"/>
  <c r="CH134" i="92"/>
  <c r="CG98" i="92"/>
  <c r="CH98" i="92"/>
  <c r="CH63" i="92"/>
  <c r="CG63" i="92"/>
  <c r="CH26" i="92"/>
  <c r="CG26" i="92"/>
  <c r="CG132" i="92"/>
  <c r="CH132" i="92"/>
  <c r="CG114" i="92"/>
  <c r="CH114" i="92"/>
  <c r="CG76" i="92"/>
  <c r="CH76" i="92"/>
  <c r="CG60" i="92"/>
  <c r="CH60" i="92"/>
  <c r="CG42" i="92"/>
  <c r="CH42" i="92"/>
  <c r="CH27" i="92"/>
  <c r="CG27" i="92"/>
  <c r="A10" i="64"/>
  <c r="A10" i="70"/>
  <c r="A10" i="65"/>
  <c r="A10" i="24"/>
  <c r="A11" i="91"/>
  <c r="A11" i="90"/>
  <c r="A11" i="89"/>
  <c r="A10" i="18"/>
  <c r="A11" i="88"/>
  <c r="A11" i="87"/>
  <c r="A11" i="82"/>
  <c r="CX9" i="92"/>
  <c r="CC9" i="92"/>
  <c r="BK9" i="92"/>
  <c r="AL9" i="92"/>
  <c r="W9" i="92"/>
  <c r="B9" i="92"/>
  <c r="A9" i="67"/>
  <c r="A8" i="66"/>
  <c r="A8" i="80"/>
  <c r="A10" i="34"/>
  <c r="A10" i="77"/>
  <c r="A11" i="86"/>
  <c r="A11" i="20"/>
  <c r="CK17" i="92"/>
  <c r="CK18" i="92"/>
  <c r="CK25" i="92"/>
  <c r="CK26" i="92"/>
  <c r="CK33" i="92"/>
  <c r="CK37" i="92"/>
  <c r="CK41" i="92"/>
  <c r="CK47" i="92"/>
  <c r="CK51" i="92"/>
  <c r="CK55" i="92"/>
  <c r="CK59" i="92"/>
  <c r="CK63" i="92"/>
  <c r="CK67" i="92"/>
  <c r="CK71" i="92"/>
  <c r="CK75" i="92"/>
  <c r="CK82" i="92"/>
  <c r="CK87" i="92"/>
  <c r="CK90" i="92"/>
  <c r="CK95" i="92"/>
  <c r="CK98" i="92"/>
  <c r="CK103" i="92"/>
  <c r="CK106" i="92"/>
  <c r="CK111" i="92"/>
  <c r="CK116" i="92"/>
  <c r="CK119" i="92"/>
  <c r="CK126" i="92"/>
  <c r="CK129" i="92"/>
  <c r="CK134" i="92"/>
  <c r="CK137" i="92"/>
  <c r="CK142" i="92"/>
  <c r="CK145" i="92"/>
  <c r="CK15" i="92"/>
  <c r="CK16" i="92"/>
  <c r="CK23" i="92"/>
  <c r="CK24" i="92"/>
  <c r="CK31" i="92"/>
  <c r="CK32" i="92"/>
  <c r="CK36" i="92"/>
  <c r="CK40" i="92"/>
  <c r="CK46" i="92"/>
  <c r="CK50" i="92"/>
  <c r="CK54" i="92"/>
  <c r="CK58" i="92"/>
  <c r="CK62" i="92"/>
  <c r="CK66" i="92"/>
  <c r="CK70" i="92"/>
  <c r="CK74" i="92"/>
  <c r="CK78" i="92"/>
  <c r="CK81" i="92"/>
  <c r="CK86" i="92"/>
  <c r="CK89" i="92"/>
  <c r="CK92" i="92"/>
  <c r="CK97" i="92"/>
  <c r="CK100" i="92"/>
  <c r="CK105" i="92"/>
  <c r="CK108" i="92"/>
  <c r="CK113" i="92"/>
  <c r="CK118" i="92"/>
  <c r="CK121" i="92"/>
  <c r="CK128" i="92"/>
  <c r="CK131" i="92"/>
  <c r="CK136" i="92"/>
  <c r="CK139" i="92"/>
  <c r="CK13" i="92"/>
  <c r="CK14" i="92"/>
  <c r="CK21" i="92"/>
  <c r="CK22" i="92"/>
  <c r="CK29" i="92"/>
  <c r="CK30" i="92"/>
  <c r="CK35" i="92"/>
  <c r="CK39" i="92"/>
  <c r="CK49" i="92"/>
  <c r="CK53" i="92"/>
  <c r="CK57" i="92"/>
  <c r="CK61" i="92"/>
  <c r="CK65" i="92"/>
  <c r="CK69" i="92"/>
  <c r="CK73" i="92"/>
  <c r="CK77" i="92"/>
  <c r="CK80" i="92"/>
  <c r="CK91" i="92"/>
  <c r="CK94" i="92"/>
  <c r="CK99" i="92"/>
  <c r="CK102" i="92"/>
  <c r="CK107" i="92"/>
  <c r="CK110" i="92"/>
  <c r="CK112" i="92"/>
  <c r="CK115" i="92"/>
  <c r="CK120" i="92"/>
  <c r="CK130" i="92"/>
  <c r="CK133" i="92"/>
  <c r="CK138" i="92"/>
  <c r="CK141" i="92"/>
  <c r="CK146" i="92"/>
  <c r="CK149" i="92"/>
  <c r="CK20" i="92"/>
  <c r="CK27" i="92"/>
  <c r="CK144" i="92"/>
  <c r="CK151" i="92"/>
  <c r="CK156" i="92"/>
  <c r="CK159" i="92"/>
  <c r="CK166" i="92"/>
  <c r="CK169" i="92"/>
  <c r="CK177" i="92"/>
  <c r="CK178" i="92"/>
  <c r="CK185" i="92"/>
  <c r="CK186" i="92"/>
  <c r="CK193" i="92"/>
  <c r="CK194" i="92"/>
  <c r="CK201" i="92"/>
  <c r="CK202" i="92"/>
  <c r="CK211" i="92"/>
  <c r="CK195" i="92"/>
  <c r="CK206" i="92"/>
  <c r="CK162" i="92"/>
  <c r="CK167" i="92"/>
  <c r="CK175" i="92"/>
  <c r="CK79" i="92"/>
  <c r="CK88" i="92"/>
  <c r="CK93" i="92"/>
  <c r="CK96" i="92"/>
  <c r="CK101" i="92"/>
  <c r="CK104" i="92"/>
  <c r="CK109" i="92"/>
  <c r="CK147" i="92"/>
  <c r="CK150" i="92"/>
  <c r="CK153" i="92"/>
  <c r="CK158" i="92"/>
  <c r="CK161" i="92"/>
  <c r="CK168" i="92"/>
  <c r="CK171" i="92"/>
  <c r="CK172" i="92"/>
  <c r="CK179" i="92"/>
  <c r="CK180" i="92"/>
  <c r="CK187" i="92"/>
  <c r="CK188" i="92"/>
  <c r="CK196" i="92"/>
  <c r="CK12" i="92"/>
  <c r="CK19" i="92"/>
  <c r="CK28" i="92"/>
  <c r="CK34" i="92"/>
  <c r="CK38" i="92"/>
  <c r="CK42" i="92"/>
  <c r="CK48" i="92"/>
  <c r="CK52" i="92"/>
  <c r="CK56" i="92"/>
  <c r="CK60" i="92"/>
  <c r="CK64" i="92"/>
  <c r="CK68" i="92"/>
  <c r="CK72" i="92"/>
  <c r="CK76" i="92"/>
  <c r="CK114" i="92"/>
  <c r="CK117" i="92"/>
  <c r="CK122" i="92"/>
  <c r="CK127" i="92"/>
  <c r="CK132" i="92"/>
  <c r="CK135" i="92"/>
  <c r="CK140" i="92"/>
  <c r="CK148" i="92"/>
  <c r="CK152" i="92"/>
  <c r="CK155" i="92"/>
  <c r="CK160" i="92"/>
  <c r="CK170" i="92"/>
  <c r="CK173" i="92"/>
  <c r="CK174" i="92"/>
  <c r="CK181" i="92"/>
  <c r="CK182" i="92"/>
  <c r="CK189" i="92"/>
  <c r="CK190" i="92"/>
  <c r="CK197" i="92"/>
  <c r="CK198" i="92"/>
  <c r="CK207" i="92"/>
  <c r="CK208" i="92"/>
  <c r="CK143" i="92"/>
  <c r="CK154" i="92"/>
  <c r="CK157" i="92"/>
  <c r="CK184" i="92"/>
  <c r="CK192" i="92"/>
  <c r="CK210" i="92"/>
  <c r="CK183" i="92"/>
  <c r="CK191" i="92"/>
  <c r="CK199" i="92"/>
  <c r="CK209" i="92"/>
  <c r="CK176" i="92"/>
  <c r="CK200" i="92"/>
  <c r="DC13" i="92"/>
  <c r="DC15" i="92"/>
  <c r="DC17" i="92"/>
  <c r="DC19" i="92"/>
  <c r="DC21" i="92"/>
  <c r="DC23" i="92"/>
  <c r="DC25" i="92"/>
  <c r="DC27" i="92"/>
  <c r="DC29" i="92"/>
  <c r="DC31" i="92"/>
  <c r="DC33" i="92"/>
  <c r="DC35" i="92"/>
  <c r="DC37" i="92"/>
  <c r="DC39" i="92"/>
  <c r="DC41" i="92"/>
  <c r="DC43" i="92"/>
  <c r="DC45" i="92"/>
  <c r="DC47" i="92"/>
  <c r="DC49" i="92"/>
  <c r="DC51" i="92"/>
  <c r="DC53" i="92"/>
  <c r="DC55" i="92"/>
  <c r="DC57" i="92"/>
  <c r="DC59" i="92"/>
  <c r="DC61" i="92"/>
  <c r="DC63" i="92"/>
  <c r="DC65" i="92"/>
  <c r="DC67" i="92"/>
  <c r="DC69" i="92"/>
  <c r="DC71" i="92"/>
  <c r="DC73" i="92"/>
  <c r="DC75" i="92"/>
  <c r="DC77" i="92"/>
  <c r="DC79" i="92"/>
  <c r="DC81" i="92"/>
  <c r="DC83" i="92"/>
  <c r="DC85" i="92"/>
  <c r="DC87" i="92"/>
  <c r="DC89" i="92"/>
  <c r="DC91" i="92"/>
  <c r="DC93" i="92"/>
  <c r="DC95" i="92"/>
  <c r="DC97" i="92"/>
  <c r="DC99" i="92"/>
  <c r="DC101" i="92"/>
  <c r="DC103" i="92"/>
  <c r="DC105" i="92"/>
  <c r="DC107" i="92"/>
  <c r="DC109" i="92"/>
  <c r="DC111" i="92"/>
  <c r="DC113" i="92"/>
  <c r="DC115" i="92"/>
  <c r="DC117" i="92"/>
  <c r="DC119" i="92"/>
  <c r="DC121" i="92"/>
  <c r="DC123" i="92"/>
  <c r="DC125" i="92"/>
  <c r="DC127" i="92"/>
  <c r="DC129" i="92"/>
  <c r="DC131" i="92"/>
  <c r="DC133" i="92"/>
  <c r="DC135" i="92"/>
  <c r="DC137" i="92"/>
  <c r="DC139" i="92"/>
  <c r="DC141" i="92"/>
  <c r="DC143" i="92"/>
  <c r="DC145" i="92"/>
  <c r="DC147" i="92"/>
  <c r="DC149" i="92"/>
  <c r="DC151" i="92"/>
  <c r="DC153" i="92"/>
  <c r="DC155" i="92"/>
  <c r="DC157" i="92"/>
  <c r="DC159" i="92"/>
  <c r="DC161" i="92"/>
  <c r="DC163" i="92"/>
  <c r="DC165" i="92"/>
  <c r="DC167" i="92"/>
  <c r="DC169" i="92"/>
  <c r="DC171" i="92"/>
  <c r="DC173" i="92"/>
  <c r="DC175" i="92"/>
  <c r="DC177" i="92"/>
  <c r="DC179" i="92"/>
  <c r="DC181" i="92"/>
  <c r="DC183" i="92"/>
  <c r="DC185" i="92"/>
  <c r="DC187" i="92"/>
  <c r="DC189" i="92"/>
  <c r="DC191" i="92"/>
  <c r="DC193" i="92"/>
  <c r="DC195" i="92"/>
  <c r="DC197" i="92"/>
  <c r="DC199" i="92"/>
  <c r="DC201" i="92"/>
  <c r="DC203" i="92"/>
  <c r="DC205" i="92"/>
  <c r="DC207" i="92"/>
  <c r="DC209" i="92"/>
  <c r="DC211" i="92"/>
  <c r="DC213" i="92"/>
  <c r="DC215" i="92"/>
  <c r="DC217" i="92"/>
  <c r="DC219" i="92"/>
  <c r="DC221" i="92"/>
  <c r="DC223" i="92"/>
  <c r="DC225" i="92"/>
  <c r="DC227" i="92"/>
  <c r="DC229" i="92"/>
  <c r="DC231" i="92"/>
  <c r="DC233" i="92"/>
  <c r="DC235" i="92"/>
  <c r="DC237" i="92"/>
  <c r="DC239" i="92"/>
  <c r="DC241" i="92"/>
  <c r="DC243" i="92"/>
  <c r="DC245" i="92"/>
  <c r="DC247" i="92"/>
  <c r="DC249" i="92"/>
  <c r="DC251" i="92"/>
  <c r="DC253" i="92"/>
  <c r="DC255" i="92"/>
  <c r="DC257" i="92"/>
  <c r="DC259" i="92"/>
  <c r="DC261" i="92"/>
  <c r="DC263" i="92"/>
  <c r="DC265" i="92"/>
  <c r="DC267" i="92"/>
  <c r="DC269" i="92"/>
  <c r="DC271" i="92"/>
  <c r="DC273" i="92"/>
  <c r="DC275" i="92"/>
  <c r="DC277" i="92"/>
  <c r="DC279" i="92"/>
  <c r="DC281" i="92"/>
  <c r="DC283" i="92"/>
  <c r="DC285" i="92"/>
  <c r="DC287" i="92"/>
  <c r="DC289" i="92"/>
  <c r="DC291" i="92"/>
  <c r="DC293" i="92"/>
  <c r="DC295" i="92"/>
  <c r="DC297" i="92"/>
  <c r="DC299" i="92"/>
  <c r="BS14" i="92"/>
  <c r="BS18" i="92"/>
  <c r="BS22" i="92"/>
  <c r="BS26" i="92"/>
  <c r="BS30" i="92"/>
  <c r="BS34" i="92"/>
  <c r="BS38" i="92"/>
  <c r="BS42" i="92"/>
  <c r="BS46" i="92"/>
  <c r="BS48" i="92"/>
  <c r="BS52" i="92"/>
  <c r="BS15" i="92"/>
  <c r="BS19" i="92"/>
  <c r="BS23" i="92"/>
  <c r="BS27" i="92"/>
  <c r="BS31" i="92"/>
  <c r="BS35" i="92"/>
  <c r="BS39" i="92"/>
  <c r="BS43" i="92"/>
  <c r="BS47" i="92"/>
  <c r="BS51" i="92"/>
  <c r="BS55" i="92"/>
  <c r="AT12" i="92"/>
  <c r="AT16" i="92"/>
  <c r="AT20" i="92"/>
  <c r="DC12" i="92"/>
  <c r="DC14" i="92"/>
  <c r="DC16" i="92"/>
  <c r="DC18" i="92"/>
  <c r="DC20" i="92"/>
  <c r="DC22" i="92"/>
  <c r="DC24" i="92"/>
  <c r="DC26" i="92"/>
  <c r="DC28" i="92"/>
  <c r="DC30" i="92"/>
  <c r="DC32" i="92"/>
  <c r="DC34" i="92"/>
  <c r="DC36" i="92"/>
  <c r="DC38" i="92"/>
  <c r="DC40" i="92"/>
  <c r="DC42" i="92"/>
  <c r="DC44" i="92"/>
  <c r="DC46" i="92"/>
  <c r="DC48" i="92"/>
  <c r="DC50" i="92"/>
  <c r="DC52" i="92"/>
  <c r="DC54" i="92"/>
  <c r="DC56" i="92"/>
  <c r="DC58" i="92"/>
  <c r="DC60" i="92"/>
  <c r="DC62" i="92"/>
  <c r="DC64" i="92"/>
  <c r="DC66" i="92"/>
  <c r="DC68" i="92"/>
  <c r="DC70" i="92"/>
  <c r="DC72" i="92"/>
  <c r="DC74" i="92"/>
  <c r="DC76" i="92"/>
  <c r="DC78" i="92"/>
  <c r="DC80" i="92"/>
  <c r="DC82" i="92"/>
  <c r="DC84" i="92"/>
  <c r="DC86" i="92"/>
  <c r="DC88" i="92"/>
  <c r="DC90" i="92"/>
  <c r="DC92" i="92"/>
  <c r="DC94" i="92"/>
  <c r="DC96" i="92"/>
  <c r="DC98" i="92"/>
  <c r="DC100" i="92"/>
  <c r="DC102" i="92"/>
  <c r="DC104" i="92"/>
  <c r="DC106" i="92"/>
  <c r="DC108" i="92"/>
  <c r="DC110" i="92"/>
  <c r="DC112" i="92"/>
  <c r="DC114" i="92"/>
  <c r="DC116" i="92"/>
  <c r="DC118" i="92"/>
  <c r="DC120" i="92"/>
  <c r="DC122" i="92"/>
  <c r="DC124" i="92"/>
  <c r="DC126" i="92"/>
  <c r="DC128" i="92"/>
  <c r="DC130" i="92"/>
  <c r="DC132" i="92"/>
  <c r="DC134" i="92"/>
  <c r="DC136" i="92"/>
  <c r="DC138" i="92"/>
  <c r="DC140" i="92"/>
  <c r="DC142" i="92"/>
  <c r="DC144" i="92"/>
  <c r="DC146" i="92"/>
  <c r="DC148" i="92"/>
  <c r="DC150" i="92"/>
  <c r="DC152" i="92"/>
  <c r="DC154" i="92"/>
  <c r="DC156" i="92"/>
  <c r="DC158" i="92"/>
  <c r="DC160" i="92"/>
  <c r="DC162" i="92"/>
  <c r="DC164" i="92"/>
  <c r="DC166" i="92"/>
  <c r="DC168" i="92"/>
  <c r="DC170" i="92"/>
  <c r="DC172" i="92"/>
  <c r="DC174" i="92"/>
  <c r="DC176" i="92"/>
  <c r="DC178" i="92"/>
  <c r="DC180" i="92"/>
  <c r="DC182" i="92"/>
  <c r="DC184" i="92"/>
  <c r="DC186" i="92"/>
  <c r="DC188" i="92"/>
  <c r="DC190" i="92"/>
  <c r="DC192" i="92"/>
  <c r="DC194" i="92"/>
  <c r="DC196" i="92"/>
  <c r="DC198" i="92"/>
  <c r="DC200" i="92"/>
  <c r="DC202" i="92"/>
  <c r="DC204" i="92"/>
  <c r="DC206" i="92"/>
  <c r="DC208" i="92"/>
  <c r="DC210" i="92"/>
  <c r="DC212" i="92"/>
  <c r="DC214" i="92"/>
  <c r="DC216" i="92"/>
  <c r="DC218" i="92"/>
  <c r="DC220" i="92"/>
  <c r="DC222" i="92"/>
  <c r="DC224" i="92"/>
  <c r="DC226" i="92"/>
  <c r="DC228" i="92"/>
  <c r="DC230" i="92"/>
  <c r="DC232" i="92"/>
  <c r="DC234" i="92"/>
  <c r="DC236" i="92"/>
  <c r="DC238" i="92"/>
  <c r="DC240" i="92"/>
  <c r="DC242" i="92"/>
  <c r="DC244" i="92"/>
  <c r="DC246" i="92"/>
  <c r="DC248" i="92"/>
  <c r="DC250" i="92"/>
  <c r="DC252" i="92"/>
  <c r="DC254" i="92"/>
  <c r="DC256" i="92"/>
  <c r="DC258" i="92"/>
  <c r="DC260" i="92"/>
  <c r="DC262" i="92"/>
  <c r="DC264" i="92"/>
  <c r="DC266" i="92"/>
  <c r="DC268" i="92"/>
  <c r="DC270" i="92"/>
  <c r="DC272" i="92"/>
  <c r="DC274" i="92"/>
  <c r="DC276" i="92"/>
  <c r="DC278" i="92"/>
  <c r="DC280" i="92"/>
  <c r="DC282" i="92"/>
  <c r="DC284" i="92"/>
  <c r="DC286" i="92"/>
  <c r="DC288" i="92"/>
  <c r="DC290" i="92"/>
  <c r="DC292" i="92"/>
  <c r="DC294" i="92"/>
  <c r="DC296" i="92"/>
  <c r="DC298" i="92"/>
  <c r="BS12" i="92"/>
  <c r="BS16" i="92"/>
  <c r="BS20" i="92"/>
  <c r="BS24" i="92"/>
  <c r="BS28" i="92"/>
  <c r="BS32" i="92"/>
  <c r="BS36" i="92"/>
  <c r="BS40" i="92"/>
  <c r="BS44" i="92"/>
  <c r="BS50" i="92"/>
  <c r="BS17" i="92"/>
  <c r="BS25" i="92"/>
  <c r="BS33" i="92"/>
  <c r="BS41" i="92"/>
  <c r="BS54" i="92"/>
  <c r="BS56" i="92"/>
  <c r="AT14" i="92"/>
  <c r="AT17" i="92"/>
  <c r="AT22" i="92"/>
  <c r="AT26" i="92"/>
  <c r="AT30" i="92"/>
  <c r="AT34" i="92"/>
  <c r="AT38" i="92"/>
  <c r="AT42" i="92"/>
  <c r="AT46" i="92"/>
  <c r="AT50" i="92"/>
  <c r="AT54" i="92"/>
  <c r="AT58" i="92"/>
  <c r="AT62" i="92"/>
  <c r="AT66" i="92"/>
  <c r="AT70" i="92"/>
  <c r="AT74" i="92"/>
  <c r="AT78" i="92"/>
  <c r="AT82" i="92"/>
  <c r="AT86" i="92"/>
  <c r="AT90" i="92"/>
  <c r="AT94" i="92"/>
  <c r="AT98" i="92"/>
  <c r="AT102" i="92"/>
  <c r="AT106" i="92"/>
  <c r="AT110" i="92"/>
  <c r="AT114" i="92"/>
  <c r="AT118" i="92"/>
  <c r="AT122" i="92"/>
  <c r="AT126" i="92"/>
  <c r="AT130" i="92"/>
  <c r="AT134" i="92"/>
  <c r="AT138" i="92"/>
  <c r="AT142" i="92"/>
  <c r="AT146" i="92"/>
  <c r="AT150" i="92"/>
  <c r="AT154" i="92"/>
  <c r="AT158" i="92"/>
  <c r="AT162" i="92"/>
  <c r="AT166" i="92"/>
  <c r="AT170" i="92"/>
  <c r="AT174" i="92"/>
  <c r="AT19" i="92"/>
  <c r="AT25" i="92"/>
  <c r="AT29" i="92"/>
  <c r="AT33" i="92"/>
  <c r="AT37" i="92"/>
  <c r="AT41" i="92"/>
  <c r="AT45" i="92"/>
  <c r="AT49" i="92"/>
  <c r="AT53" i="92"/>
  <c r="AT57" i="92"/>
  <c r="AT61" i="92"/>
  <c r="AT65" i="92"/>
  <c r="AT69" i="92"/>
  <c r="AT73" i="92"/>
  <c r="AT77" i="92"/>
  <c r="AT81" i="92"/>
  <c r="AT85" i="92"/>
  <c r="AT89" i="92"/>
  <c r="AT93" i="92"/>
  <c r="AT97" i="92"/>
  <c r="AT101" i="92"/>
  <c r="AT105" i="92"/>
  <c r="AT109" i="92"/>
  <c r="AT113" i="92"/>
  <c r="AT117" i="92"/>
  <c r="AT121" i="92"/>
  <c r="AT125" i="92"/>
  <c r="AT129" i="92"/>
  <c r="AT133" i="92"/>
  <c r="AT137" i="92"/>
  <c r="AT141" i="92"/>
  <c r="AT145" i="92"/>
  <c r="AT149" i="92"/>
  <c r="AT153" i="92"/>
  <c r="AT157" i="92"/>
  <c r="AT161" i="92"/>
  <c r="AT165" i="92"/>
  <c r="AT169" i="92"/>
  <c r="AT173" i="92"/>
  <c r="AT177" i="92"/>
  <c r="BS13" i="92"/>
  <c r="BS21" i="92"/>
  <c r="BS29" i="92"/>
  <c r="BS37" i="92"/>
  <c r="BS45" i="92"/>
  <c r="AT13" i="92"/>
  <c r="AT18" i="92"/>
  <c r="AT21" i="92"/>
  <c r="AT24" i="92"/>
  <c r="AT28" i="92"/>
  <c r="AT32" i="92"/>
  <c r="AT36" i="92"/>
  <c r="AT40" i="92"/>
  <c r="AT44" i="92"/>
  <c r="AT48" i="92"/>
  <c r="AT52" i="92"/>
  <c r="AT56" i="92"/>
  <c r="AT60" i="92"/>
  <c r="AT64" i="92"/>
  <c r="AT68" i="92"/>
  <c r="AT72" i="92"/>
  <c r="AT76" i="92"/>
  <c r="AT80" i="92"/>
  <c r="AT84" i="92"/>
  <c r="AT88" i="92"/>
  <c r="AT92" i="92"/>
  <c r="AT96" i="92"/>
  <c r="AT100" i="92"/>
  <c r="AT104" i="92"/>
  <c r="AT108" i="92"/>
  <c r="AT112" i="92"/>
  <c r="AT116" i="92"/>
  <c r="AT120" i="92"/>
  <c r="AT124" i="92"/>
  <c r="AT128" i="92"/>
  <c r="AT132" i="92"/>
  <c r="AT136" i="92"/>
  <c r="AT140" i="92"/>
  <c r="AT144" i="92"/>
  <c r="AT148" i="92"/>
  <c r="AT152" i="92"/>
  <c r="AT156" i="92"/>
  <c r="AT160" i="92"/>
  <c r="AT164" i="92"/>
  <c r="AT168" i="92"/>
  <c r="AT172" i="92"/>
  <c r="AT15" i="92"/>
  <c r="AT27" i="92"/>
  <c r="AT35" i="92"/>
  <c r="AT43" i="92"/>
  <c r="AT51" i="92"/>
  <c r="AT59" i="92"/>
  <c r="AT67" i="92"/>
  <c r="AT75" i="92"/>
  <c r="AT83" i="92"/>
  <c r="AT91" i="92"/>
  <c r="AT99" i="92"/>
  <c r="AT107" i="92"/>
  <c r="AT115" i="92"/>
  <c r="AT123" i="92"/>
  <c r="AT131" i="92"/>
  <c r="AT139" i="92"/>
  <c r="AT147" i="92"/>
  <c r="AT155" i="92"/>
  <c r="AT163" i="92"/>
  <c r="AT171" i="92"/>
  <c r="AT176" i="92"/>
  <c r="AT182" i="92"/>
  <c r="AT186" i="92"/>
  <c r="AT190" i="92"/>
  <c r="AT194" i="92"/>
  <c r="AT198" i="92"/>
  <c r="AT202" i="92"/>
  <c r="AT206" i="92"/>
  <c r="AT210" i="92"/>
  <c r="AT214" i="92"/>
  <c r="AT218" i="92"/>
  <c r="AT179" i="92"/>
  <c r="AT180" i="92"/>
  <c r="AT181" i="92"/>
  <c r="AT197" i="92"/>
  <c r="AT205" i="92"/>
  <c r="AT213" i="92"/>
  <c r="AT217" i="92"/>
  <c r="BS49" i="92"/>
  <c r="AT178" i="92"/>
  <c r="AT183" i="92"/>
  <c r="AT187" i="92"/>
  <c r="AT191" i="92"/>
  <c r="AT195" i="92"/>
  <c r="AT199" i="92"/>
  <c r="AT203" i="92"/>
  <c r="AT207" i="92"/>
  <c r="AT211" i="92"/>
  <c r="AT215" i="92"/>
  <c r="AT219" i="92"/>
  <c r="AT204" i="92"/>
  <c r="AT216" i="92"/>
  <c r="BS53" i="92"/>
  <c r="AT189" i="92"/>
  <c r="AT193" i="92"/>
  <c r="AT201" i="92"/>
  <c r="AT23" i="92"/>
  <c r="AT31" i="92"/>
  <c r="AT39" i="92"/>
  <c r="AT47" i="92"/>
  <c r="AT55" i="92"/>
  <c r="AT63" i="92"/>
  <c r="AT71" i="92"/>
  <c r="AT79" i="92"/>
  <c r="AT87" i="92"/>
  <c r="AT95" i="92"/>
  <c r="AT103" i="92"/>
  <c r="AT111" i="92"/>
  <c r="AT119" i="92"/>
  <c r="AT127" i="92"/>
  <c r="AT135" i="92"/>
  <c r="AT143" i="92"/>
  <c r="AT151" i="92"/>
  <c r="AT159" i="92"/>
  <c r="AT167" i="92"/>
  <c r="AT175" i="92"/>
  <c r="AT184" i="92"/>
  <c r="AT188" i="92"/>
  <c r="AT192" i="92"/>
  <c r="AT196" i="92"/>
  <c r="AT200" i="92"/>
  <c r="AT208" i="92"/>
  <c r="AT212" i="92"/>
  <c r="AT220" i="92"/>
  <c r="AT185" i="92"/>
  <c r="AT209" i="92"/>
  <c r="AT221" i="92"/>
  <c r="J13" i="92"/>
  <c r="J15" i="92"/>
  <c r="J17" i="92"/>
  <c r="J19" i="92"/>
  <c r="J21" i="92"/>
  <c r="J23" i="92"/>
  <c r="J25" i="92"/>
  <c r="J27" i="92"/>
  <c r="J29" i="92"/>
  <c r="J31" i="92"/>
  <c r="J33" i="92"/>
  <c r="J35" i="92"/>
  <c r="J37" i="92"/>
  <c r="J39" i="92"/>
  <c r="J41" i="92"/>
  <c r="J43" i="92"/>
  <c r="J45" i="92"/>
  <c r="J47" i="92"/>
  <c r="J49" i="92"/>
  <c r="J51" i="92"/>
  <c r="J53" i="92"/>
  <c r="J55" i="92"/>
  <c r="J57" i="92"/>
  <c r="J59" i="92"/>
  <c r="J61" i="92"/>
  <c r="J63" i="92"/>
  <c r="J65" i="92"/>
  <c r="J67" i="92"/>
  <c r="J69" i="92"/>
  <c r="J71" i="92"/>
  <c r="J73" i="92"/>
  <c r="J83" i="92"/>
  <c r="J85" i="92"/>
  <c r="J87" i="92"/>
  <c r="J89" i="92"/>
  <c r="J91" i="92"/>
  <c r="J93" i="92"/>
  <c r="J95" i="92"/>
  <c r="J97" i="92"/>
  <c r="J99" i="92"/>
  <c r="J101" i="92"/>
  <c r="J103" i="92"/>
  <c r="J105" i="92"/>
  <c r="J107" i="92"/>
  <c r="J109" i="92"/>
  <c r="J111" i="92"/>
  <c r="J113" i="92"/>
  <c r="J115" i="92"/>
  <c r="J117" i="92"/>
  <c r="J119" i="92"/>
  <c r="J121" i="92"/>
  <c r="J123" i="92"/>
  <c r="J125" i="92"/>
  <c r="J127" i="92"/>
  <c r="J129" i="92"/>
  <c r="J131" i="92"/>
  <c r="J133" i="92"/>
  <c r="J135" i="92"/>
  <c r="J137" i="92"/>
  <c r="J139" i="92"/>
  <c r="J141" i="92"/>
  <c r="J143" i="92"/>
  <c r="J146" i="92"/>
  <c r="J155" i="92"/>
  <c r="J157" i="92"/>
  <c r="J159" i="92"/>
  <c r="J161" i="92"/>
  <c r="J163" i="92"/>
  <c r="J165" i="92"/>
  <c r="J167" i="92"/>
  <c r="J169" i="92"/>
  <c r="J171" i="92"/>
  <c r="J173" i="92"/>
  <c r="J175" i="92"/>
  <c r="J177" i="92"/>
  <c r="J179" i="92"/>
  <c r="J181" i="92"/>
  <c r="J183" i="92"/>
  <c r="J185" i="92"/>
  <c r="J187" i="92"/>
  <c r="J189" i="92"/>
  <c r="J191" i="92"/>
  <c r="J193" i="92"/>
  <c r="J195" i="92"/>
  <c r="J197" i="92"/>
  <c r="J199" i="92"/>
  <c r="J201" i="92"/>
  <c r="J203" i="92"/>
  <c r="J205" i="92"/>
  <c r="J207" i="92"/>
  <c r="J209" i="92"/>
  <c r="J211" i="92"/>
  <c r="J213" i="92"/>
  <c r="J215" i="92"/>
  <c r="J225" i="92"/>
  <c r="J227" i="92"/>
  <c r="J229" i="92"/>
  <c r="J231" i="92"/>
  <c r="J233" i="92"/>
  <c r="J235" i="92"/>
  <c r="J237" i="92"/>
  <c r="J239" i="92"/>
  <c r="J241" i="92"/>
  <c r="J243" i="92"/>
  <c r="J245" i="92"/>
  <c r="J247" i="92"/>
  <c r="J74" i="92"/>
  <c r="J77" i="92"/>
  <c r="J79" i="92"/>
  <c r="J81" i="92"/>
  <c r="J147" i="92"/>
  <c r="J149" i="92"/>
  <c r="J151" i="92"/>
  <c r="J153" i="92"/>
  <c r="J216" i="92"/>
  <c r="J219" i="92"/>
  <c r="J221" i="92"/>
  <c r="J223" i="92"/>
  <c r="J12" i="92"/>
  <c r="J14" i="92"/>
  <c r="J16" i="92"/>
  <c r="J18" i="92"/>
  <c r="J20" i="92"/>
  <c r="J22" i="92"/>
  <c r="J24" i="92"/>
  <c r="J26" i="92"/>
  <c r="J28" i="92"/>
  <c r="J30" i="92"/>
  <c r="J32" i="92"/>
  <c r="J34" i="92"/>
  <c r="J36" i="92"/>
  <c r="J38" i="92"/>
  <c r="J40" i="92"/>
  <c r="J42" i="92"/>
  <c r="J44" i="92"/>
  <c r="J46" i="92"/>
  <c r="J48" i="92"/>
  <c r="J50" i="92"/>
  <c r="J52" i="92"/>
  <c r="J54" i="92"/>
  <c r="J56" i="92"/>
  <c r="J58" i="92"/>
  <c r="J60" i="92"/>
  <c r="J62" i="92"/>
  <c r="J64" i="92"/>
  <c r="J66" i="92"/>
  <c r="J68" i="92"/>
  <c r="J70" i="92"/>
  <c r="J72" i="92"/>
  <c r="J75" i="92"/>
  <c r="J84" i="92"/>
  <c r="J86" i="92"/>
  <c r="J88" i="92"/>
  <c r="J90" i="92"/>
  <c r="J92" i="92"/>
  <c r="J94" i="92"/>
  <c r="J96" i="92"/>
  <c r="J98" i="92"/>
  <c r="J100" i="92"/>
  <c r="J102" i="92"/>
  <c r="J104" i="92"/>
  <c r="J106" i="92"/>
  <c r="J108" i="92"/>
  <c r="J110" i="92"/>
  <c r="J112" i="92"/>
  <c r="J114" i="92"/>
  <c r="J116" i="92"/>
  <c r="J118" i="92"/>
  <c r="J120" i="92"/>
  <c r="J122" i="92"/>
  <c r="J124" i="92"/>
  <c r="J126" i="92"/>
  <c r="J128" i="92"/>
  <c r="J130" i="92"/>
  <c r="J132" i="92"/>
  <c r="J134" i="92"/>
  <c r="J136" i="92"/>
  <c r="J138" i="92"/>
  <c r="J140" i="92"/>
  <c r="J142" i="92"/>
  <c r="J144" i="92"/>
  <c r="J154" i="92"/>
  <c r="J156" i="92"/>
  <c r="J158" i="92"/>
  <c r="J160" i="92"/>
  <c r="J162" i="92"/>
  <c r="J164" i="92"/>
  <c r="J166" i="92"/>
  <c r="J168" i="92"/>
  <c r="J170" i="92"/>
  <c r="J172" i="92"/>
  <c r="J174" i="92"/>
  <c r="J176" i="92"/>
  <c r="J178" i="92"/>
  <c r="J180" i="92"/>
  <c r="J182" i="92"/>
  <c r="J184" i="92"/>
  <c r="J186" i="92"/>
  <c r="J188" i="92"/>
  <c r="J190" i="92"/>
  <c r="J192" i="92"/>
  <c r="J194" i="92"/>
  <c r="J196" i="92"/>
  <c r="J198" i="92"/>
  <c r="J200" i="92"/>
  <c r="J202" i="92"/>
  <c r="J204" i="92"/>
  <c r="J206" i="92"/>
  <c r="J208" i="92"/>
  <c r="J210" i="92"/>
  <c r="J212" i="92"/>
  <c r="J214" i="92"/>
  <c r="J217" i="92"/>
  <c r="J226" i="92"/>
  <c r="J228" i="92"/>
  <c r="J230" i="92"/>
  <c r="J232" i="92"/>
  <c r="J234" i="92"/>
  <c r="J236" i="92"/>
  <c r="J238" i="92"/>
  <c r="J240" i="92"/>
  <c r="J242" i="92"/>
  <c r="J244" i="92"/>
  <c r="J246" i="92"/>
  <c r="J80" i="92"/>
  <c r="J152" i="92"/>
  <c r="J224" i="92"/>
  <c r="J251" i="92"/>
  <c r="J253" i="92"/>
  <c r="J255" i="92"/>
  <c r="J257" i="92"/>
  <c r="J259" i="92"/>
  <c r="J261" i="92"/>
  <c r="J263" i="92"/>
  <c r="J265" i="92"/>
  <c r="J267" i="92"/>
  <c r="J269" i="92"/>
  <c r="J271" i="92"/>
  <c r="J273" i="92"/>
  <c r="J275" i="92"/>
  <c r="J277" i="92"/>
  <c r="J279" i="92"/>
  <c r="J281" i="92"/>
  <c r="J283" i="92"/>
  <c r="J285" i="92"/>
  <c r="J288" i="92"/>
  <c r="J296" i="92"/>
  <c r="J297" i="92"/>
  <c r="J298" i="92"/>
  <c r="J299" i="92"/>
  <c r="J300" i="92"/>
  <c r="J301" i="92"/>
  <c r="J302" i="92"/>
  <c r="J303" i="92"/>
  <c r="J304" i="92"/>
  <c r="J305" i="92"/>
  <c r="J306" i="92"/>
  <c r="J307" i="92"/>
  <c r="J308" i="92"/>
  <c r="J309" i="92"/>
  <c r="J310" i="92"/>
  <c r="J311" i="92"/>
  <c r="J312" i="92"/>
  <c r="J313" i="92"/>
  <c r="J314" i="92"/>
  <c r="J315" i="92"/>
  <c r="J316" i="92"/>
  <c r="J317" i="92"/>
  <c r="J318" i="92"/>
  <c r="J319" i="92"/>
  <c r="J320" i="92"/>
  <c r="J321" i="92"/>
  <c r="J322" i="92"/>
  <c r="J323" i="92"/>
  <c r="J324" i="92"/>
  <c r="J325" i="92"/>
  <c r="J326" i="92"/>
  <c r="J327" i="92"/>
  <c r="J328" i="92"/>
  <c r="J329" i="92"/>
  <c r="J330" i="92"/>
  <c r="J331" i="92"/>
  <c r="J332" i="92"/>
  <c r="J333" i="92"/>
  <c r="J334" i="92"/>
  <c r="J335" i="92"/>
  <c r="J336" i="92"/>
  <c r="J337" i="92"/>
  <c r="J338" i="92"/>
  <c r="J339" i="92"/>
  <c r="J340" i="92"/>
  <c r="J341" i="92"/>
  <c r="J342" i="92"/>
  <c r="J343" i="92"/>
  <c r="J344" i="92"/>
  <c r="J345" i="92"/>
  <c r="J346" i="92"/>
  <c r="J347" i="92"/>
  <c r="J348" i="92"/>
  <c r="J349" i="92"/>
  <c r="J350" i="92"/>
  <c r="J351" i="92"/>
  <c r="J352" i="92"/>
  <c r="J353" i="92"/>
  <c r="J354" i="92"/>
  <c r="J355" i="92"/>
  <c r="J359" i="92"/>
  <c r="AE16" i="92"/>
  <c r="AE14" i="92"/>
  <c r="J222" i="92"/>
  <c r="J248" i="92"/>
  <c r="J82" i="92"/>
  <c r="J218" i="92"/>
  <c r="J249" i="92"/>
  <c r="J289" i="92"/>
  <c r="J291" i="92"/>
  <c r="J293" i="92"/>
  <c r="J295" i="92"/>
  <c r="J358" i="92"/>
  <c r="AE13" i="92"/>
  <c r="J76" i="92"/>
  <c r="J148" i="92"/>
  <c r="J220" i="92"/>
  <c r="J250" i="92"/>
  <c r="J252" i="92"/>
  <c r="J254" i="92"/>
  <c r="J256" i="92"/>
  <c r="J258" i="92"/>
  <c r="J260" i="92"/>
  <c r="J262" i="92"/>
  <c r="J264" i="92"/>
  <c r="J266" i="92"/>
  <c r="J268" i="92"/>
  <c r="J270" i="92"/>
  <c r="J272" i="92"/>
  <c r="J274" i="92"/>
  <c r="J276" i="92"/>
  <c r="J278" i="92"/>
  <c r="J280" i="92"/>
  <c r="J282" i="92"/>
  <c r="J284" i="92"/>
  <c r="J286" i="92"/>
  <c r="J357" i="92"/>
  <c r="AE12" i="92"/>
  <c r="J78" i="92"/>
  <c r="J145" i="92"/>
  <c r="J150" i="92"/>
  <c r="J294" i="92"/>
  <c r="J361" i="92"/>
  <c r="J365" i="92"/>
  <c r="J362" i="92"/>
  <c r="J366" i="92"/>
  <c r="AE15" i="92"/>
  <c r="J360" i="92"/>
  <c r="J364" i="92"/>
  <c r="J290" i="92"/>
  <c r="J363" i="92"/>
  <c r="J287" i="92"/>
  <c r="J292" i="92"/>
  <c r="J356" i="92"/>
  <c r="F136" i="92"/>
  <c r="G136" i="92"/>
  <c r="F104" i="92"/>
  <c r="G104" i="92"/>
  <c r="G32" i="92"/>
  <c r="F32" i="92"/>
  <c r="G289" i="92"/>
  <c r="F289" i="92"/>
  <c r="F182" i="92"/>
  <c r="G182" i="92"/>
  <c r="F142" i="92"/>
  <c r="G142" i="92"/>
  <c r="G75" i="92"/>
  <c r="F75" i="92"/>
  <c r="G46" i="92"/>
  <c r="F46" i="92"/>
  <c r="AB12" i="92"/>
  <c r="AA12" i="92"/>
  <c r="G283" i="92"/>
  <c r="F283" i="92"/>
  <c r="G275" i="92"/>
  <c r="F275" i="92"/>
  <c r="G259" i="92"/>
  <c r="F259" i="92"/>
  <c r="G217" i="92"/>
  <c r="F217" i="92"/>
  <c r="G44" i="92"/>
  <c r="F44" i="92"/>
  <c r="CG175" i="92"/>
  <c r="CG176" i="92"/>
  <c r="CG183" i="92"/>
  <c r="CG184" i="92"/>
  <c r="CG191" i="92"/>
  <c r="CG192" i="92"/>
  <c r="CG199" i="92"/>
  <c r="CG200" i="92"/>
  <c r="CG209" i="92"/>
  <c r="CG210" i="92"/>
  <c r="CG173" i="92"/>
  <c r="CG174" i="92"/>
  <c r="CG177" i="92"/>
  <c r="CG178" i="92"/>
  <c r="CG185" i="92"/>
  <c r="CG186" i="92"/>
  <c r="CG193" i="92"/>
  <c r="CG194" i="92"/>
  <c r="CG201" i="92"/>
  <c r="CG202" i="92"/>
  <c r="CG211" i="92"/>
  <c r="CG172" i="92"/>
  <c r="CG179" i="92"/>
  <c r="CG180" i="92"/>
  <c r="CG187" i="92"/>
  <c r="CG188" i="92"/>
  <c r="CG195" i="92"/>
  <c r="CG196" i="92"/>
  <c r="CG206" i="92"/>
  <c r="CG181" i="92"/>
  <c r="CG189" i="92"/>
  <c r="CG197" i="92"/>
  <c r="CG207" i="92"/>
  <c r="CG182" i="92"/>
  <c r="CG190" i="92"/>
  <c r="CG198" i="92"/>
  <c r="CG208" i="92"/>
  <c r="BO49" i="92"/>
  <c r="BO53" i="92"/>
  <c r="BO48" i="92"/>
  <c r="BO52" i="92"/>
  <c r="BO56" i="92"/>
  <c r="BO51" i="92"/>
  <c r="BO55" i="92"/>
  <c r="AP180" i="92"/>
  <c r="BO50" i="92"/>
  <c r="BO54" i="92"/>
  <c r="AP181" i="92"/>
  <c r="AP185" i="92"/>
  <c r="AP189" i="92"/>
  <c r="AP193" i="92"/>
  <c r="AP197" i="92"/>
  <c r="AP201" i="92"/>
  <c r="AP205" i="92"/>
  <c r="AP209" i="92"/>
  <c r="AP213" i="92"/>
  <c r="AP217" i="92"/>
  <c r="AP221" i="92"/>
  <c r="AP184" i="92"/>
  <c r="AP188" i="92"/>
  <c r="AP208" i="92"/>
  <c r="AP212" i="92"/>
  <c r="AP182" i="92"/>
  <c r="AP186" i="92"/>
  <c r="AP190" i="92"/>
  <c r="AP194" i="92"/>
  <c r="AP198" i="92"/>
  <c r="AP202" i="92"/>
  <c r="AP206" i="92"/>
  <c r="AP210" i="92"/>
  <c r="AP214" i="92"/>
  <c r="AP218" i="92"/>
  <c r="AP199" i="92"/>
  <c r="AP207" i="92"/>
  <c r="AP211" i="92"/>
  <c r="AP219" i="92"/>
  <c r="AP192" i="92"/>
  <c r="AP216" i="92"/>
  <c r="AP183" i="92"/>
  <c r="AP187" i="92"/>
  <c r="AP191" i="92"/>
  <c r="AP195" i="92"/>
  <c r="AP203" i="92"/>
  <c r="AP215" i="92"/>
  <c r="AP196" i="92"/>
  <c r="AP200" i="92"/>
  <c r="AP204" i="92"/>
  <c r="AP220" i="92"/>
  <c r="F356" i="92"/>
  <c r="F360" i="92"/>
  <c r="F361" i="92"/>
  <c r="F362" i="92"/>
  <c r="F363" i="92"/>
  <c r="F364" i="92"/>
  <c r="F365" i="92"/>
  <c r="F366" i="92"/>
  <c r="F296" i="92"/>
  <c r="F297" i="92"/>
  <c r="F298" i="92"/>
  <c r="F299" i="92"/>
  <c r="F300" i="92"/>
  <c r="F301" i="92"/>
  <c r="F302" i="92"/>
  <c r="F303" i="92"/>
  <c r="F304" i="92"/>
  <c r="F305" i="92"/>
  <c r="F306" i="92"/>
  <c r="F307" i="92"/>
  <c r="F308" i="92"/>
  <c r="F309" i="92"/>
  <c r="F310" i="92"/>
  <c r="F311" i="92"/>
  <c r="F312" i="92"/>
  <c r="F313" i="92"/>
  <c r="F314" i="92"/>
  <c r="F315" i="92"/>
  <c r="F316" i="92"/>
  <c r="F317" i="92"/>
  <c r="F318" i="92"/>
  <c r="F319" i="92"/>
  <c r="F320" i="92"/>
  <c r="F321" i="92"/>
  <c r="F322" i="92"/>
  <c r="F323" i="92"/>
  <c r="F324" i="92"/>
  <c r="F325" i="92"/>
  <c r="F326" i="92"/>
  <c r="F327" i="92"/>
  <c r="F328" i="92"/>
  <c r="F329" i="92"/>
  <c r="F330" i="92"/>
  <c r="F331" i="92"/>
  <c r="F332" i="92"/>
  <c r="F333" i="92"/>
  <c r="F334" i="92"/>
  <c r="F335" i="92"/>
  <c r="F336" i="92"/>
  <c r="F337" i="92"/>
  <c r="F338" i="92"/>
  <c r="F339" i="92"/>
  <c r="F340" i="92"/>
  <c r="F341" i="92"/>
  <c r="F342" i="92"/>
  <c r="F343" i="92"/>
  <c r="F344" i="92"/>
  <c r="F345" i="92"/>
  <c r="F346" i="92"/>
  <c r="F347" i="92"/>
  <c r="F348" i="92"/>
  <c r="F349" i="92"/>
  <c r="F350" i="92"/>
  <c r="F351" i="92"/>
  <c r="F352" i="92"/>
  <c r="F353" i="92"/>
  <c r="F354" i="92"/>
  <c r="F355" i="92"/>
  <c r="F359" i="92"/>
  <c r="F358" i="92"/>
  <c r="F357" i="92"/>
  <c r="AA16" i="92"/>
  <c r="G286" i="92"/>
  <c r="F286" i="92"/>
  <c r="AA14" i="92"/>
  <c r="AB14" i="92"/>
  <c r="G280" i="92"/>
  <c r="F280" i="92"/>
  <c r="F168" i="92"/>
  <c r="G168" i="92"/>
  <c r="F128" i="92"/>
  <c r="G128" i="92"/>
  <c r="F96" i="92"/>
  <c r="G96" i="92"/>
  <c r="G56" i="92"/>
  <c r="F56" i="92"/>
  <c r="G24" i="92"/>
  <c r="F24" i="92"/>
  <c r="G295" i="92"/>
  <c r="F295" i="92"/>
  <c r="G246" i="92"/>
  <c r="F246" i="92"/>
  <c r="F206" i="92"/>
  <c r="G206" i="92"/>
  <c r="F174" i="92"/>
  <c r="G174" i="92"/>
  <c r="F134" i="92"/>
  <c r="G134" i="92"/>
  <c r="F102" i="92"/>
  <c r="G102" i="92"/>
  <c r="F70" i="92"/>
  <c r="G70" i="92"/>
  <c r="G38" i="92"/>
  <c r="F38" i="92"/>
  <c r="G264" i="92"/>
  <c r="F264" i="92"/>
  <c r="G281" i="92"/>
  <c r="F281" i="92"/>
  <c r="G273" i="92"/>
  <c r="F273" i="92"/>
  <c r="G265" i="92"/>
  <c r="F265" i="92"/>
  <c r="G257" i="92"/>
  <c r="F257" i="92"/>
  <c r="G244" i="92"/>
  <c r="F244" i="92"/>
  <c r="F212" i="92"/>
  <c r="G212" i="92"/>
  <c r="G180" i="92"/>
  <c r="F180" i="92"/>
  <c r="F140" i="92"/>
  <c r="G140" i="92"/>
  <c r="F108" i="92"/>
  <c r="G108" i="92"/>
  <c r="F68" i="92"/>
  <c r="G68" i="92"/>
  <c r="G36" i="92"/>
  <c r="F36" i="92"/>
  <c r="G272" i="92"/>
  <c r="F272" i="92"/>
  <c r="G262" i="92"/>
  <c r="F262" i="92"/>
  <c r="G252" i="92"/>
  <c r="F252" i="92"/>
  <c r="F208" i="92"/>
  <c r="G208" i="92"/>
  <c r="G292" i="92"/>
  <c r="F292" i="92"/>
  <c r="G242" i="92"/>
  <c r="F242" i="92"/>
  <c r="F202" i="92"/>
  <c r="G202" i="92"/>
  <c r="F170" i="92"/>
  <c r="G170" i="92"/>
  <c r="F130" i="92"/>
  <c r="G130" i="92"/>
  <c r="F98" i="92"/>
  <c r="G98" i="92"/>
  <c r="G50" i="92"/>
  <c r="F50" i="92"/>
  <c r="G18" i="92"/>
  <c r="F18" i="92"/>
  <c r="F216" i="92"/>
  <c r="G216" i="92"/>
  <c r="G147" i="92"/>
  <c r="F147" i="92"/>
  <c r="F74" i="92"/>
  <c r="G74" i="92"/>
  <c r="G243" i="92"/>
  <c r="F243" i="92"/>
  <c r="G235" i="92"/>
  <c r="F235" i="92"/>
  <c r="G227" i="92"/>
  <c r="F227" i="92"/>
  <c r="F211" i="92"/>
  <c r="G211" i="92"/>
  <c r="F203" i="92"/>
  <c r="G203" i="92"/>
  <c r="F195" i="92"/>
  <c r="G195" i="92"/>
  <c r="F187" i="92"/>
  <c r="G187" i="92"/>
  <c r="G179" i="92"/>
  <c r="F179" i="92"/>
  <c r="G171" i="92"/>
  <c r="F171" i="92"/>
  <c r="G163" i="92"/>
  <c r="F163" i="92"/>
  <c r="G155" i="92"/>
  <c r="F155" i="92"/>
  <c r="G139" i="92"/>
  <c r="F139" i="92"/>
  <c r="G131" i="92"/>
  <c r="F131" i="92"/>
  <c r="G123" i="92"/>
  <c r="F123" i="92"/>
  <c r="G115" i="92"/>
  <c r="F115" i="92"/>
  <c r="G107" i="92"/>
  <c r="F107" i="92"/>
  <c r="G99" i="92"/>
  <c r="F99" i="92"/>
  <c r="G91" i="92"/>
  <c r="F91" i="92"/>
  <c r="G83" i="92"/>
  <c r="F83" i="92"/>
  <c r="G67" i="92"/>
  <c r="F67" i="92"/>
  <c r="G59" i="92"/>
  <c r="F59" i="92"/>
  <c r="G51" i="92"/>
  <c r="F51" i="92"/>
  <c r="G43" i="92"/>
  <c r="F43" i="92"/>
  <c r="G35" i="92"/>
  <c r="F35" i="92"/>
  <c r="G27" i="92"/>
  <c r="F27" i="92"/>
  <c r="G19" i="92"/>
  <c r="F19" i="92"/>
  <c r="G224" i="92"/>
  <c r="F224" i="92"/>
  <c r="F152" i="92"/>
  <c r="G152" i="92"/>
  <c r="F82" i="92"/>
  <c r="G82" i="92"/>
  <c r="AP172" i="92"/>
  <c r="AQ172" i="92"/>
  <c r="AP140" i="92"/>
  <c r="AQ140" i="92"/>
  <c r="AP108" i="92"/>
  <c r="AQ108" i="92"/>
  <c r="AP76" i="92"/>
  <c r="AQ76" i="92"/>
  <c r="AQ44" i="92"/>
  <c r="AP44" i="92"/>
  <c r="AP168" i="92"/>
  <c r="AQ168" i="92"/>
  <c r="AP136" i="92"/>
  <c r="AQ136" i="92"/>
  <c r="AP104" i="92"/>
  <c r="AQ104" i="92"/>
  <c r="AP72" i="92"/>
  <c r="AQ72" i="92"/>
  <c r="AQ40" i="92"/>
  <c r="AP40" i="92"/>
  <c r="AQ173" i="92"/>
  <c r="AP173" i="92"/>
  <c r="AQ157" i="92"/>
  <c r="AP157" i="92"/>
  <c r="AQ141" i="92"/>
  <c r="AP141" i="92"/>
  <c r="AQ125" i="92"/>
  <c r="AP125" i="92"/>
  <c r="AQ109" i="92"/>
  <c r="AP109" i="92"/>
  <c r="AQ93" i="92"/>
  <c r="AP93" i="92"/>
  <c r="AQ77" i="92"/>
  <c r="AP77" i="92"/>
  <c r="AQ61" i="92"/>
  <c r="AP61" i="92"/>
  <c r="AQ45" i="92"/>
  <c r="AP45" i="92"/>
  <c r="AQ29" i="92"/>
  <c r="AP29" i="92"/>
  <c r="BP44" i="92"/>
  <c r="BO44" i="92"/>
  <c r="BP12" i="92"/>
  <c r="BO12" i="92"/>
  <c r="AP170" i="92"/>
  <c r="AQ170" i="92"/>
  <c r="AP154" i="92"/>
  <c r="AQ154" i="92"/>
  <c r="AP138" i="92"/>
  <c r="AQ138" i="92"/>
  <c r="AP122" i="92"/>
  <c r="AQ122" i="92"/>
  <c r="AP106" i="92"/>
  <c r="AQ106" i="92"/>
  <c r="AP90" i="92"/>
  <c r="AQ90" i="92"/>
  <c r="AP74" i="92"/>
  <c r="AQ74" i="92"/>
  <c r="AP58" i="92"/>
  <c r="AQ58" i="92"/>
  <c r="AQ42" i="92"/>
  <c r="AP42" i="92"/>
  <c r="AQ26" i="92"/>
  <c r="AP26" i="92"/>
  <c r="AQ175" i="92"/>
  <c r="AP175" i="92"/>
  <c r="AQ159" i="92"/>
  <c r="AP159" i="92"/>
  <c r="AQ143" i="92"/>
  <c r="AP143" i="92"/>
  <c r="AQ127" i="92"/>
  <c r="AP127" i="92"/>
  <c r="AQ111" i="92"/>
  <c r="AP111" i="92"/>
  <c r="AQ95" i="92"/>
  <c r="AP95" i="92"/>
  <c r="AQ79" i="92"/>
  <c r="AP79" i="92"/>
  <c r="AQ63" i="92"/>
  <c r="AP63" i="92"/>
  <c r="AQ47" i="92"/>
  <c r="AP47" i="92"/>
  <c r="AQ31" i="92"/>
  <c r="AP31" i="92"/>
  <c r="AQ15" i="92"/>
  <c r="AP15" i="92"/>
  <c r="BP32" i="92"/>
  <c r="BO32" i="92"/>
  <c r="BP47" i="92"/>
  <c r="BO47" i="92"/>
  <c r="BP31" i="92"/>
  <c r="BO31" i="92"/>
  <c r="BP15" i="92"/>
  <c r="BO15" i="92"/>
  <c r="BP42" i="92"/>
  <c r="BO42" i="92"/>
  <c r="BP26" i="92"/>
  <c r="BO26" i="92"/>
  <c r="BP37" i="92"/>
  <c r="BO37" i="92"/>
  <c r="BP21" i="92"/>
  <c r="BO21" i="92"/>
  <c r="CG107" i="92"/>
  <c r="CH107" i="92"/>
  <c r="CG91" i="92"/>
  <c r="CH91" i="92"/>
  <c r="CH61" i="92"/>
  <c r="CG61" i="92"/>
  <c r="CH29" i="92"/>
  <c r="CG29" i="92"/>
  <c r="CG171" i="92"/>
  <c r="CH171" i="92"/>
  <c r="CG153" i="92"/>
  <c r="CH153" i="92"/>
  <c r="CG155" i="92"/>
  <c r="CH155" i="92"/>
  <c r="CG159" i="92"/>
  <c r="CH159" i="92"/>
  <c r="CH30" i="92"/>
  <c r="CG30" i="92"/>
  <c r="CG160" i="92"/>
  <c r="CH160" i="92"/>
  <c r="CH49" i="92"/>
  <c r="CG49" i="92"/>
  <c r="CG154" i="92"/>
  <c r="CH154" i="92"/>
  <c r="CG133" i="92"/>
  <c r="CH133" i="92"/>
  <c r="CG115" i="92"/>
  <c r="CH115" i="92"/>
  <c r="CG139" i="92"/>
  <c r="CH139" i="92"/>
  <c r="CG121" i="92"/>
  <c r="CH121" i="92"/>
  <c r="CG105" i="92"/>
  <c r="CH105" i="92"/>
  <c r="CG89" i="92"/>
  <c r="CH89" i="92"/>
  <c r="CG74" i="92"/>
  <c r="CH74" i="92"/>
  <c r="CG58" i="92"/>
  <c r="CH58" i="92"/>
  <c r="CG40" i="92"/>
  <c r="CH40" i="92"/>
  <c r="CH24" i="92"/>
  <c r="CG24" i="92"/>
  <c r="CG137" i="92"/>
  <c r="CH137" i="92"/>
  <c r="CG119" i="92"/>
  <c r="CH119" i="92"/>
  <c r="CG103" i="92"/>
  <c r="CH103" i="92"/>
  <c r="CH87" i="92"/>
  <c r="CG87" i="92"/>
  <c r="CH67" i="92"/>
  <c r="CG67" i="92"/>
  <c r="CH51" i="92"/>
  <c r="CG51" i="92"/>
  <c r="CH33" i="92"/>
  <c r="CG33" i="92"/>
  <c r="CH17" i="92"/>
  <c r="CG17" i="92"/>
  <c r="CG135" i="92"/>
  <c r="CH135" i="92"/>
  <c r="CG117" i="92"/>
  <c r="CH117" i="92"/>
  <c r="CG101" i="92"/>
  <c r="CH101" i="92"/>
  <c r="CG79" i="92"/>
  <c r="CH79" i="92"/>
  <c r="CG64" i="92"/>
  <c r="CH64" i="92"/>
  <c r="CG48" i="92"/>
  <c r="CH48" i="92"/>
  <c r="CH28" i="92"/>
  <c r="CG28" i="92"/>
  <c r="CH12" i="92"/>
  <c r="CG12" i="92"/>
  <c r="CH173" i="92"/>
  <c r="CH174" i="92"/>
  <c r="CH181" i="92"/>
  <c r="CH182" i="92"/>
  <c r="CH189" i="92"/>
  <c r="CH190" i="92"/>
  <c r="CH197" i="92"/>
  <c r="CH198" i="92"/>
  <c r="CH207" i="92"/>
  <c r="CH208" i="92"/>
  <c r="CH191" i="92"/>
  <c r="CH199" i="92"/>
  <c r="CH200" i="92"/>
  <c r="CH209" i="92"/>
  <c r="CH210" i="92"/>
  <c r="CH175" i="92"/>
  <c r="CH176" i="92"/>
  <c r="CH183" i="92"/>
  <c r="CH184" i="92"/>
  <c r="CH192" i="92"/>
  <c r="CH177" i="92"/>
  <c r="CH178" i="92"/>
  <c r="CH185" i="92"/>
  <c r="CH186" i="92"/>
  <c r="CH193" i="92"/>
  <c r="CH194" i="92"/>
  <c r="CH201" i="92"/>
  <c r="CH202" i="92"/>
  <c r="CH211" i="92"/>
  <c r="CH172" i="92"/>
  <c r="CH179" i="92"/>
  <c r="CH187" i="92"/>
  <c r="CH195" i="92"/>
  <c r="CH180" i="92"/>
  <c r="CH188" i="92"/>
  <c r="CH196" i="92"/>
  <c r="CH206" i="92"/>
  <c r="BP50" i="92"/>
  <c r="BP54" i="92"/>
  <c r="BP49" i="92"/>
  <c r="BP53" i="92"/>
  <c r="BP48" i="92"/>
  <c r="BP52" i="92"/>
  <c r="BP55" i="92"/>
  <c r="BP56" i="92"/>
  <c r="AQ184" i="92"/>
  <c r="AQ188" i="92"/>
  <c r="AQ192" i="92"/>
  <c r="AQ196" i="92"/>
  <c r="AQ200" i="92"/>
  <c r="AQ204" i="92"/>
  <c r="AQ208" i="92"/>
  <c r="AQ212" i="92"/>
  <c r="AQ216" i="92"/>
  <c r="AQ220" i="92"/>
  <c r="AQ183" i="92"/>
  <c r="AQ199" i="92"/>
  <c r="AQ207" i="92"/>
  <c r="AQ215" i="92"/>
  <c r="AQ180" i="92"/>
  <c r="AQ181" i="92"/>
  <c r="AQ185" i="92"/>
  <c r="AQ189" i="92"/>
  <c r="AQ193" i="92"/>
  <c r="AQ197" i="92"/>
  <c r="AQ201" i="92"/>
  <c r="AQ205" i="92"/>
  <c r="AQ209" i="92"/>
  <c r="AQ213" i="92"/>
  <c r="AQ217" i="92"/>
  <c r="AQ221" i="92"/>
  <c r="AQ198" i="92"/>
  <c r="AQ202" i="92"/>
  <c r="AQ210" i="92"/>
  <c r="AQ187" i="92"/>
  <c r="AQ191" i="92"/>
  <c r="AQ219" i="92"/>
  <c r="AQ182" i="92"/>
  <c r="AQ186" i="92"/>
  <c r="AQ190" i="92"/>
  <c r="AQ194" i="92"/>
  <c r="AQ206" i="92"/>
  <c r="AQ214" i="92"/>
  <c r="AQ218" i="92"/>
  <c r="BP51" i="92"/>
  <c r="AQ195" i="92"/>
  <c r="AQ203" i="92"/>
  <c r="AQ211" i="92"/>
  <c r="G357" i="92"/>
  <c r="G356" i="92"/>
  <c r="G360" i="92"/>
  <c r="G361" i="92"/>
  <c r="G362" i="92"/>
  <c r="G363" i="92"/>
  <c r="G364" i="92"/>
  <c r="G365" i="92"/>
  <c r="G366" i="92"/>
  <c r="G296" i="92"/>
  <c r="G297" i="92"/>
  <c r="G298" i="92"/>
  <c r="G299" i="92"/>
  <c r="G300" i="92"/>
  <c r="G301" i="92"/>
  <c r="G302" i="92"/>
  <c r="G303" i="92"/>
  <c r="G304" i="92"/>
  <c r="G305" i="92"/>
  <c r="G306" i="92"/>
  <c r="G307" i="92"/>
  <c r="G308" i="92"/>
  <c r="G309" i="92"/>
  <c r="G310" i="92"/>
  <c r="G311" i="92"/>
  <c r="G312" i="92"/>
  <c r="G313" i="92"/>
  <c r="G314" i="92"/>
  <c r="G315" i="92"/>
  <c r="G316" i="92"/>
  <c r="G317" i="92"/>
  <c r="G318" i="92"/>
  <c r="G319" i="92"/>
  <c r="G320" i="92"/>
  <c r="G321" i="92"/>
  <c r="G322" i="92"/>
  <c r="G323" i="92"/>
  <c r="G324" i="92"/>
  <c r="G325" i="92"/>
  <c r="G326" i="92"/>
  <c r="G327" i="92"/>
  <c r="G328" i="92"/>
  <c r="G329" i="92"/>
  <c r="G330" i="92"/>
  <c r="G331" i="92"/>
  <c r="G332" i="92"/>
  <c r="G333" i="92"/>
  <c r="G334" i="92"/>
  <c r="G335" i="92"/>
  <c r="G336" i="92"/>
  <c r="G337" i="92"/>
  <c r="G338" i="92"/>
  <c r="G339" i="92"/>
  <c r="G340" i="92"/>
  <c r="G341" i="92"/>
  <c r="G342" i="92"/>
  <c r="G343" i="92"/>
  <c r="G344" i="92"/>
  <c r="G345" i="92"/>
  <c r="G346" i="92"/>
  <c r="G347" i="92"/>
  <c r="G348" i="92"/>
  <c r="G349" i="92"/>
  <c r="G350" i="92"/>
  <c r="G351" i="92"/>
  <c r="G352" i="92"/>
  <c r="G353" i="92"/>
  <c r="G354" i="92"/>
  <c r="G355" i="92"/>
  <c r="G359" i="92"/>
  <c r="AB16" i="92"/>
  <c r="G358" i="92"/>
  <c r="CI16" i="92"/>
  <c r="CI17" i="92"/>
  <c r="CI24" i="92"/>
  <c r="CI25" i="92"/>
  <c r="CI32" i="92"/>
  <c r="CI33" i="92"/>
  <c r="CI34" i="92"/>
  <c r="CI35" i="92"/>
  <c r="CI36" i="92"/>
  <c r="CI37" i="92"/>
  <c r="CI38" i="92"/>
  <c r="CI39" i="92"/>
  <c r="CI40" i="92"/>
  <c r="CI41" i="92"/>
  <c r="CI42" i="92"/>
  <c r="CI46" i="92"/>
  <c r="CI47" i="92"/>
  <c r="CI48" i="92"/>
  <c r="CI49" i="92"/>
  <c r="CI50" i="92"/>
  <c r="CI51" i="92"/>
  <c r="CI52" i="92"/>
  <c r="CI53" i="92"/>
  <c r="CI54" i="92"/>
  <c r="CI55" i="92"/>
  <c r="CI56" i="92"/>
  <c r="CI57" i="92"/>
  <c r="CI58" i="92"/>
  <c r="CI59" i="92"/>
  <c r="CI60" i="92"/>
  <c r="CI61" i="92"/>
  <c r="CI62" i="92"/>
  <c r="CI63" i="92"/>
  <c r="CI64" i="92"/>
  <c r="CI65" i="92"/>
  <c r="CI66" i="92"/>
  <c r="CI67" i="92"/>
  <c r="CI68" i="92"/>
  <c r="CI69" i="92"/>
  <c r="CI70" i="92"/>
  <c r="CI71" i="92"/>
  <c r="CI72" i="92"/>
  <c r="CI73" i="92"/>
  <c r="CI74" i="92"/>
  <c r="CI75" i="92"/>
  <c r="CI76" i="92"/>
  <c r="CI77" i="92"/>
  <c r="CI78" i="92"/>
  <c r="CI91" i="92"/>
  <c r="CI92" i="92"/>
  <c r="CI99" i="92"/>
  <c r="CI100" i="92"/>
  <c r="CI107" i="92"/>
  <c r="CI108" i="92"/>
  <c r="CI114" i="92"/>
  <c r="CI115" i="92"/>
  <c r="CI122" i="92"/>
  <c r="CI132" i="92"/>
  <c r="CI133" i="92"/>
  <c r="CI140" i="92"/>
  <c r="CI141" i="92"/>
  <c r="CI148" i="92"/>
  <c r="CI149" i="92"/>
  <c r="CI156" i="92"/>
  <c r="CI157" i="92"/>
  <c r="CI166" i="92"/>
  <c r="CI167" i="92"/>
  <c r="CI175" i="92"/>
  <c r="CI178" i="92"/>
  <c r="CI183" i="92"/>
  <c r="CI186" i="92"/>
  <c r="CI191" i="92"/>
  <c r="CI194" i="92"/>
  <c r="CI199" i="92"/>
  <c r="CI202" i="92"/>
  <c r="CI209" i="92"/>
  <c r="CI162" i="92"/>
  <c r="CI184" i="92"/>
  <c r="CI192" i="92"/>
  <c r="CI197" i="92"/>
  <c r="CI207" i="92"/>
  <c r="CI210" i="92"/>
  <c r="CI128" i="92"/>
  <c r="CI18" i="92"/>
  <c r="CI19" i="92"/>
  <c r="CI26" i="92"/>
  <c r="CI27" i="92"/>
  <c r="CI89" i="92"/>
  <c r="CI90" i="92"/>
  <c r="CI97" i="92"/>
  <c r="CI98" i="92"/>
  <c r="CI105" i="92"/>
  <c r="CI106" i="92"/>
  <c r="CI112" i="92"/>
  <c r="CI113" i="92"/>
  <c r="CI120" i="92"/>
  <c r="CI121" i="92"/>
  <c r="CI130" i="92"/>
  <c r="CI131" i="92"/>
  <c r="CI138" i="92"/>
  <c r="CI139" i="92"/>
  <c r="CI146" i="92"/>
  <c r="CI147" i="92"/>
  <c r="CI155" i="92"/>
  <c r="CI173" i="92"/>
  <c r="CI176" i="92"/>
  <c r="CI181" i="92"/>
  <c r="CI189" i="92"/>
  <c r="CI200" i="92"/>
  <c r="CI129" i="92"/>
  <c r="CI12" i="92"/>
  <c r="CI13" i="92"/>
  <c r="CI20" i="92"/>
  <c r="CI21" i="92"/>
  <c r="CI28" i="92"/>
  <c r="CI29" i="92"/>
  <c r="CI86" i="92"/>
  <c r="CI87" i="92"/>
  <c r="CI88" i="92"/>
  <c r="CI95" i="92"/>
  <c r="CI96" i="92"/>
  <c r="CI103" i="92"/>
  <c r="CI104" i="92"/>
  <c r="CI14" i="92"/>
  <c r="CI15" i="92"/>
  <c r="CI22" i="92"/>
  <c r="CI23" i="92"/>
  <c r="CI30" i="92"/>
  <c r="CI31" i="92"/>
  <c r="CI79" i="92"/>
  <c r="CI80" i="92"/>
  <c r="CI81" i="92"/>
  <c r="CI82" i="92"/>
  <c r="CI93" i="92"/>
  <c r="CI94" i="92"/>
  <c r="CI101" i="92"/>
  <c r="CI102" i="92"/>
  <c r="CI109" i="92"/>
  <c r="CI110" i="92"/>
  <c r="CI116" i="92"/>
  <c r="CI117" i="92"/>
  <c r="CI126" i="92"/>
  <c r="CI127" i="92"/>
  <c r="CI134" i="92"/>
  <c r="CI135" i="92"/>
  <c r="CI142" i="92"/>
  <c r="CI143" i="92"/>
  <c r="CI150" i="92"/>
  <c r="CI151" i="92"/>
  <c r="CI158" i="92"/>
  <c r="CI159" i="92"/>
  <c r="CI168" i="92"/>
  <c r="CI169" i="92"/>
  <c r="CI172" i="92"/>
  <c r="CI177" i="92"/>
  <c r="CI180" i="92"/>
  <c r="CI185" i="92"/>
  <c r="CI188" i="92"/>
  <c r="CI193" i="92"/>
  <c r="CI196" i="92"/>
  <c r="CI201" i="92"/>
  <c r="CI206" i="92"/>
  <c r="CI211" i="92"/>
  <c r="CI154" i="92"/>
  <c r="CI111" i="92"/>
  <c r="CI118" i="92"/>
  <c r="CI119" i="92"/>
  <c r="CI136" i="92"/>
  <c r="CI137" i="92"/>
  <c r="CI152" i="92"/>
  <c r="CI153" i="92"/>
  <c r="CI170" i="92"/>
  <c r="CI171" i="92"/>
  <c r="CI182" i="92"/>
  <c r="CI187" i="92"/>
  <c r="CI198" i="92"/>
  <c r="CI208" i="92"/>
  <c r="CI144" i="92"/>
  <c r="CI145" i="92"/>
  <c r="CI160" i="92"/>
  <c r="CI161" i="92"/>
  <c r="CI174" i="92"/>
  <c r="CI179" i="92"/>
  <c r="CI190" i="92"/>
  <c r="CI195" i="92"/>
  <c r="DA51" i="92"/>
  <c r="DA55" i="92"/>
  <c r="DA59" i="92"/>
  <c r="DA63" i="92"/>
  <c r="DA67" i="92"/>
  <c r="DA71" i="92"/>
  <c r="DA75" i="92"/>
  <c r="DA79" i="92"/>
  <c r="DA83" i="92"/>
  <c r="DA87" i="92"/>
  <c r="DA91" i="92"/>
  <c r="DA95" i="92"/>
  <c r="DA99" i="92"/>
  <c r="DA103" i="92"/>
  <c r="DA107" i="92"/>
  <c r="DA111" i="92"/>
  <c r="DA115" i="92"/>
  <c r="DA119" i="92"/>
  <c r="DA123" i="92"/>
  <c r="DA127" i="92"/>
  <c r="DA131" i="92"/>
  <c r="DA135" i="92"/>
  <c r="DA139" i="92"/>
  <c r="DA143" i="92"/>
  <c r="DA147" i="92"/>
  <c r="DA151" i="92"/>
  <c r="DA155" i="92"/>
  <c r="DA159" i="92"/>
  <c r="DA163" i="92"/>
  <c r="DA167" i="92"/>
  <c r="DA171" i="92"/>
  <c r="DA175" i="92"/>
  <c r="DA179" i="92"/>
  <c r="DA183" i="92"/>
  <c r="DA187" i="92"/>
  <c r="DA191" i="92"/>
  <c r="DA195" i="92"/>
  <c r="DA50" i="92"/>
  <c r="DA54" i="92"/>
  <c r="DA58" i="92"/>
  <c r="DA62" i="92"/>
  <c r="DA66" i="92"/>
  <c r="DA70" i="92"/>
  <c r="DA74" i="92"/>
  <c r="DA78" i="92"/>
  <c r="DA82" i="92"/>
  <c r="DA86" i="92"/>
  <c r="DA90" i="92"/>
  <c r="DA94" i="92"/>
  <c r="DA98" i="92"/>
  <c r="DA102" i="92"/>
  <c r="DA106" i="92"/>
  <c r="DA110" i="92"/>
  <c r="DA114" i="92"/>
  <c r="DA118" i="92"/>
  <c r="DA122" i="92"/>
  <c r="DA126" i="92"/>
  <c r="DA130" i="92"/>
  <c r="DA134" i="92"/>
  <c r="DA138" i="92"/>
  <c r="DA142" i="92"/>
  <c r="DA146" i="92"/>
  <c r="DA150" i="92"/>
  <c r="DA154" i="92"/>
  <c r="DA158" i="92"/>
  <c r="DA162" i="92"/>
  <c r="DA166" i="92"/>
  <c r="DA170" i="92"/>
  <c r="DA174" i="92"/>
  <c r="DA178" i="92"/>
  <c r="DA182" i="92"/>
  <c r="DA186" i="92"/>
  <c r="DA190" i="92"/>
  <c r="DA194" i="92"/>
  <c r="DA198" i="92"/>
  <c r="DA202" i="92"/>
  <c r="DA206" i="92"/>
  <c r="DA210" i="92"/>
  <c r="DA214" i="92"/>
  <c r="DA218" i="92"/>
  <c r="DA222" i="92"/>
  <c r="DA12" i="92"/>
  <c r="DA13" i="92"/>
  <c r="DA14" i="92"/>
  <c r="DA15" i="92"/>
  <c r="DA16" i="92"/>
  <c r="DA17" i="92"/>
  <c r="DA18" i="92"/>
  <c r="DA19" i="92"/>
  <c r="DA20" i="92"/>
  <c r="DA21" i="92"/>
  <c r="DA22" i="92"/>
  <c r="DA23" i="92"/>
  <c r="DA24" i="92"/>
  <c r="DA25" i="92"/>
  <c r="DA26" i="92"/>
  <c r="DA27" i="92"/>
  <c r="DA28" i="92"/>
  <c r="DA29" i="92"/>
  <c r="DA30" i="92"/>
  <c r="DA31" i="92"/>
  <c r="DA32" i="92"/>
  <c r="DA33" i="92"/>
  <c r="DA34" i="92"/>
  <c r="DA35" i="92"/>
  <c r="DA36" i="92"/>
  <c r="DA37" i="92"/>
  <c r="DA38" i="92"/>
  <c r="DA39" i="92"/>
  <c r="DA40" i="92"/>
  <c r="DA41" i="92"/>
  <c r="DA42" i="92"/>
  <c r="DA43" i="92"/>
  <c r="DA44" i="92"/>
  <c r="DA45" i="92"/>
  <c r="DA46" i="92"/>
  <c r="DA47" i="92"/>
  <c r="DA48" i="92"/>
  <c r="DA52" i="92"/>
  <c r="DA56" i="92"/>
  <c r="DA60" i="92"/>
  <c r="DA64" i="92"/>
  <c r="DA68" i="92"/>
  <c r="DA72" i="92"/>
  <c r="DA76" i="92"/>
  <c r="DA80" i="92"/>
  <c r="DA84" i="92"/>
  <c r="DA88" i="92"/>
  <c r="DA92" i="92"/>
  <c r="DA96" i="92"/>
  <c r="DA100" i="92"/>
  <c r="DA104" i="92"/>
  <c r="DA108" i="92"/>
  <c r="DA112" i="92"/>
  <c r="DA116" i="92"/>
  <c r="DA120" i="92"/>
  <c r="DA124" i="92"/>
  <c r="DA128" i="92"/>
  <c r="DA132" i="92"/>
  <c r="DA136" i="92"/>
  <c r="DA140" i="92"/>
  <c r="DA144" i="92"/>
  <c r="DA148" i="92"/>
  <c r="DA152" i="92"/>
  <c r="DA156" i="92"/>
  <c r="DA160" i="92"/>
  <c r="DA164" i="92"/>
  <c r="DA168" i="92"/>
  <c r="DA172" i="92"/>
  <c r="DA176" i="92"/>
  <c r="DA180" i="92"/>
  <c r="DA184" i="92"/>
  <c r="DA188" i="92"/>
  <c r="DA192" i="92"/>
  <c r="DA196" i="92"/>
  <c r="DA200" i="92"/>
  <c r="DA204" i="92"/>
  <c r="DA208" i="92"/>
  <c r="DA212" i="92"/>
  <c r="DA216" i="92"/>
  <c r="DA220" i="92"/>
  <c r="DA224" i="92"/>
  <c r="DA228" i="92"/>
  <c r="DA232" i="92"/>
  <c r="DA236" i="92"/>
  <c r="DA240" i="92"/>
  <c r="DA53" i="92"/>
  <c r="DA69" i="92"/>
  <c r="DA85" i="92"/>
  <c r="DA101" i="92"/>
  <c r="DA117" i="92"/>
  <c r="DA133" i="92"/>
  <c r="DA149" i="92"/>
  <c r="DA165" i="92"/>
  <c r="DA181" i="92"/>
  <c r="DA197" i="92"/>
  <c r="DA205" i="92"/>
  <c r="DA213" i="92"/>
  <c r="DA221" i="92"/>
  <c r="DA227" i="92"/>
  <c r="DA230" i="92"/>
  <c r="DA233" i="92"/>
  <c r="DA243" i="92"/>
  <c r="DA247" i="92"/>
  <c r="DA251" i="92"/>
  <c r="DA255" i="92"/>
  <c r="DA259" i="92"/>
  <c r="DA263" i="92"/>
  <c r="DA267" i="92"/>
  <c r="DA271" i="92"/>
  <c r="DA275" i="92"/>
  <c r="DA279" i="92"/>
  <c r="DA283" i="92"/>
  <c r="DA287" i="92"/>
  <c r="DA291" i="92"/>
  <c r="DA295" i="92"/>
  <c r="DA299" i="92"/>
  <c r="DA57" i="92"/>
  <c r="DA73" i="92"/>
  <c r="DA89" i="92"/>
  <c r="DA105" i="92"/>
  <c r="DA121" i="92"/>
  <c r="DA137" i="92"/>
  <c r="DA153" i="92"/>
  <c r="DA169" i="92"/>
  <c r="DA185" i="92"/>
  <c r="DA199" i="92"/>
  <c r="DA207" i="92"/>
  <c r="DA215" i="92"/>
  <c r="DA223" i="92"/>
  <c r="DA226" i="92"/>
  <c r="DA229" i="92"/>
  <c r="DA239" i="92"/>
  <c r="DA242" i="92"/>
  <c r="DA246" i="92"/>
  <c r="DA250" i="92"/>
  <c r="DA254" i="92"/>
  <c r="DA258" i="92"/>
  <c r="DA262" i="92"/>
  <c r="DA266" i="92"/>
  <c r="DA270" i="92"/>
  <c r="DA274" i="92"/>
  <c r="DA278" i="92"/>
  <c r="DA282" i="92"/>
  <c r="DA286" i="92"/>
  <c r="DA290" i="92"/>
  <c r="DA294" i="92"/>
  <c r="DA298" i="92"/>
  <c r="BQ13" i="92"/>
  <c r="BQ15" i="92"/>
  <c r="BQ17" i="92"/>
  <c r="BQ19" i="92"/>
  <c r="BQ21" i="92"/>
  <c r="BQ23" i="92"/>
  <c r="BQ25" i="92"/>
  <c r="BQ27" i="92"/>
  <c r="BQ29" i="92"/>
  <c r="BQ31" i="92"/>
  <c r="BQ33" i="92"/>
  <c r="BQ35" i="92"/>
  <c r="BQ37" i="92"/>
  <c r="BQ39" i="92"/>
  <c r="BQ41" i="92"/>
  <c r="BQ43" i="92"/>
  <c r="BQ45" i="92"/>
  <c r="BQ47" i="92"/>
  <c r="BQ48" i="92"/>
  <c r="BQ49" i="92"/>
  <c r="BQ50" i="92"/>
  <c r="BQ51" i="92"/>
  <c r="BQ52" i="92"/>
  <c r="BQ53" i="92"/>
  <c r="BQ54" i="92"/>
  <c r="BQ55" i="92"/>
  <c r="BQ56" i="92"/>
  <c r="AR180" i="92"/>
  <c r="AR182" i="92"/>
  <c r="AR184" i="92"/>
  <c r="AR186" i="92"/>
  <c r="AR188" i="92"/>
  <c r="AR190" i="92"/>
  <c r="AR192" i="92"/>
  <c r="AR194" i="92"/>
  <c r="AR196" i="92"/>
  <c r="AR198" i="92"/>
  <c r="AR200" i="92"/>
  <c r="AR202" i="92"/>
  <c r="AR204" i="92"/>
  <c r="AR206" i="92"/>
  <c r="AR208" i="92"/>
  <c r="AR210" i="92"/>
  <c r="AR212" i="92"/>
  <c r="AR214" i="92"/>
  <c r="DA61" i="92"/>
  <c r="DA77" i="92"/>
  <c r="DA93" i="92"/>
  <c r="DA109" i="92"/>
  <c r="DA125" i="92"/>
  <c r="DA141" i="92"/>
  <c r="DA157" i="92"/>
  <c r="DA173" i="92"/>
  <c r="DA189" i="92"/>
  <c r="DA201" i="92"/>
  <c r="DA209" i="92"/>
  <c r="DA217" i="92"/>
  <c r="DA225" i="92"/>
  <c r="DA235" i="92"/>
  <c r="DA238" i="92"/>
  <c r="DA241" i="92"/>
  <c r="DA245" i="92"/>
  <c r="DA249" i="92"/>
  <c r="DA253" i="92"/>
  <c r="DA257" i="92"/>
  <c r="DA261" i="92"/>
  <c r="DA265" i="92"/>
  <c r="DA269" i="92"/>
  <c r="DA273" i="92"/>
  <c r="DA277" i="92"/>
  <c r="DA281" i="92"/>
  <c r="DA285" i="92"/>
  <c r="DA289" i="92"/>
  <c r="DA293" i="92"/>
  <c r="DA297" i="92"/>
  <c r="DA49" i="92"/>
  <c r="DA113" i="92"/>
  <c r="DA177" i="92"/>
  <c r="DA219" i="92"/>
  <c r="DA234" i="92"/>
  <c r="DA252" i="92"/>
  <c r="DA268" i="92"/>
  <c r="DA284" i="92"/>
  <c r="BQ12" i="92"/>
  <c r="BQ20" i="92"/>
  <c r="BQ28" i="92"/>
  <c r="BQ36" i="92"/>
  <c r="BQ44" i="92"/>
  <c r="AR181" i="92"/>
  <c r="AR189" i="92"/>
  <c r="AR197" i="92"/>
  <c r="AR205" i="92"/>
  <c r="AR213" i="92"/>
  <c r="AR105" i="92"/>
  <c r="AR110" i="92"/>
  <c r="AR112" i="92"/>
  <c r="AR113" i="92"/>
  <c r="AR115" i="92"/>
  <c r="AR117" i="92"/>
  <c r="AR118" i="92"/>
  <c r="AR120" i="92"/>
  <c r="AR122" i="92"/>
  <c r="AR123" i="92"/>
  <c r="AR125" i="92"/>
  <c r="AR126" i="92"/>
  <c r="AR128" i="92"/>
  <c r="AR129" i="92"/>
  <c r="AR131" i="92"/>
  <c r="AR132" i="92"/>
  <c r="AR134" i="92"/>
  <c r="AR136" i="92"/>
  <c r="AR137" i="92"/>
  <c r="AR138" i="92"/>
  <c r="AR139" i="92"/>
  <c r="AR141" i="92"/>
  <c r="AR142" i="92"/>
  <c r="AR144" i="92"/>
  <c r="AR145" i="92"/>
  <c r="AR147" i="92"/>
  <c r="AR148" i="92"/>
  <c r="AR150" i="92"/>
  <c r="AR151" i="92"/>
  <c r="AR153" i="92"/>
  <c r="AR154" i="92"/>
  <c r="AR155" i="92"/>
  <c r="AR157" i="92"/>
  <c r="AR158" i="92"/>
  <c r="AR160" i="92"/>
  <c r="AR161" i="92"/>
  <c r="AR162" i="92"/>
  <c r="AR163" i="92"/>
  <c r="AR165" i="92"/>
  <c r="AR166" i="92"/>
  <c r="AR168" i="92"/>
  <c r="AR169" i="92"/>
  <c r="AR170" i="92"/>
  <c r="AR172" i="92"/>
  <c r="AR173" i="92"/>
  <c r="AR174" i="92"/>
  <c r="AR176" i="92"/>
  <c r="AR177" i="92"/>
  <c r="AR179" i="92"/>
  <c r="AR187" i="92"/>
  <c r="AR195" i="92"/>
  <c r="AR203" i="92"/>
  <c r="AR211" i="92"/>
  <c r="AR218" i="92"/>
  <c r="AR220" i="92"/>
  <c r="AR193" i="92"/>
  <c r="AR201" i="92"/>
  <c r="DA161" i="92"/>
  <c r="DA211" i="92"/>
  <c r="DA237" i="92"/>
  <c r="DA264" i="92"/>
  <c r="DA280" i="92"/>
  <c r="BQ14" i="92"/>
  <c r="BQ38" i="92"/>
  <c r="AR199" i="92"/>
  <c r="AR207" i="92"/>
  <c r="AR217" i="92"/>
  <c r="AR219" i="92"/>
  <c r="DA65" i="92"/>
  <c r="DA129" i="92"/>
  <c r="DA193" i="92"/>
  <c r="DA231" i="92"/>
  <c r="DA256" i="92"/>
  <c r="DA272" i="92"/>
  <c r="DA288" i="92"/>
  <c r="BQ18" i="92"/>
  <c r="BQ26" i="92"/>
  <c r="BQ34" i="92"/>
  <c r="BQ42" i="92"/>
  <c r="AR12" i="92"/>
  <c r="AR13" i="92"/>
  <c r="AR14" i="92"/>
  <c r="AR15" i="92"/>
  <c r="AR16" i="92"/>
  <c r="AR17" i="92"/>
  <c r="AR18" i="92"/>
  <c r="AR19" i="92"/>
  <c r="AR20" i="92"/>
  <c r="AR21" i="92"/>
  <c r="AR22" i="92"/>
  <c r="AR23" i="92"/>
  <c r="AR24" i="92"/>
  <c r="AR25" i="92"/>
  <c r="AR26" i="92"/>
  <c r="AR27" i="92"/>
  <c r="AR28" i="92"/>
  <c r="AR29" i="92"/>
  <c r="AR30" i="92"/>
  <c r="AR31" i="92"/>
  <c r="AR32" i="92"/>
  <c r="AR33" i="92"/>
  <c r="AR34" i="92"/>
  <c r="AR35" i="92"/>
  <c r="AR36" i="92"/>
  <c r="AR37" i="92"/>
  <c r="AR38" i="92"/>
  <c r="AR39" i="92"/>
  <c r="AR40" i="92"/>
  <c r="AR41" i="92"/>
  <c r="AR42" i="92"/>
  <c r="AR43" i="92"/>
  <c r="AR44" i="92"/>
  <c r="AR45" i="92"/>
  <c r="AR46" i="92"/>
  <c r="AR47" i="92"/>
  <c r="AR48" i="92"/>
  <c r="AR49" i="92"/>
  <c r="AR50" i="92"/>
  <c r="AR51" i="92"/>
  <c r="AR52" i="92"/>
  <c r="AR53" i="92"/>
  <c r="AR54" i="92"/>
  <c r="AR55" i="92"/>
  <c r="AR56" i="92"/>
  <c r="AR57" i="92"/>
  <c r="AR58" i="92"/>
  <c r="AR59" i="92"/>
  <c r="AR60" i="92"/>
  <c r="AR61" i="92"/>
  <c r="AR62" i="92"/>
  <c r="AR63" i="92"/>
  <c r="AR64" i="92"/>
  <c r="AR65" i="92"/>
  <c r="AR66" i="92"/>
  <c r="AR67" i="92"/>
  <c r="AR68" i="92"/>
  <c r="AR69" i="92"/>
  <c r="AR70" i="92"/>
  <c r="AR71" i="92"/>
  <c r="AR72" i="92"/>
  <c r="AR73" i="92"/>
  <c r="AR74" i="92"/>
  <c r="AR75" i="92"/>
  <c r="AR76" i="92"/>
  <c r="AR77" i="92"/>
  <c r="AR78" i="92"/>
  <c r="AR79" i="92"/>
  <c r="AR80" i="92"/>
  <c r="AR81" i="92"/>
  <c r="AR82" i="92"/>
  <c r="AR83" i="92"/>
  <c r="AR84" i="92"/>
  <c r="AR85" i="92"/>
  <c r="AR86" i="92"/>
  <c r="AR87" i="92"/>
  <c r="AR88" i="92"/>
  <c r="AR89" i="92"/>
  <c r="AR90" i="92"/>
  <c r="AR91" i="92"/>
  <c r="AR92" i="92"/>
  <c r="AR93" i="92"/>
  <c r="AR94" i="92"/>
  <c r="AR95" i="92"/>
  <c r="AR96" i="92"/>
  <c r="AR97" i="92"/>
  <c r="AR98" i="92"/>
  <c r="AR99" i="92"/>
  <c r="AR100" i="92"/>
  <c r="AR101" i="92"/>
  <c r="AR102" i="92"/>
  <c r="AR103" i="92"/>
  <c r="AR104" i="92"/>
  <c r="AR106" i="92"/>
  <c r="AR107" i="92"/>
  <c r="AR108" i="92"/>
  <c r="AR109" i="92"/>
  <c r="AR111" i="92"/>
  <c r="AR114" i="92"/>
  <c r="AR116" i="92"/>
  <c r="AR119" i="92"/>
  <c r="AR121" i="92"/>
  <c r="AR124" i="92"/>
  <c r="AR127" i="92"/>
  <c r="AR130" i="92"/>
  <c r="AR133" i="92"/>
  <c r="AR135" i="92"/>
  <c r="AR140" i="92"/>
  <c r="AR143" i="92"/>
  <c r="AR146" i="92"/>
  <c r="AR149" i="92"/>
  <c r="AR152" i="92"/>
  <c r="AR156" i="92"/>
  <c r="AR159" i="92"/>
  <c r="AR164" i="92"/>
  <c r="AR167" i="92"/>
  <c r="AR171" i="92"/>
  <c r="AR175" i="92"/>
  <c r="AR178" i="92"/>
  <c r="AR216" i="92"/>
  <c r="AR185" i="92"/>
  <c r="AR209" i="92"/>
  <c r="DA296" i="92"/>
  <c r="BQ30" i="92"/>
  <c r="AR183" i="92"/>
  <c r="AR215" i="92"/>
  <c r="DA81" i="92"/>
  <c r="DA145" i="92"/>
  <c r="DA203" i="92"/>
  <c r="DA244" i="92"/>
  <c r="DA260" i="92"/>
  <c r="DA276" i="92"/>
  <c r="DA292" i="92"/>
  <c r="BQ16" i="92"/>
  <c r="BQ24" i="92"/>
  <c r="BQ32" i="92"/>
  <c r="BQ40" i="92"/>
  <c r="DA97" i="92"/>
  <c r="DA248" i="92"/>
  <c r="BQ22" i="92"/>
  <c r="BQ46" i="92"/>
  <c r="AR191" i="92"/>
  <c r="AR221" i="92"/>
  <c r="H13" i="92"/>
  <c r="H17" i="92"/>
  <c r="H21" i="92"/>
  <c r="H25" i="92"/>
  <c r="H29" i="92"/>
  <c r="H33" i="92"/>
  <c r="H37" i="92"/>
  <c r="H41" i="92"/>
  <c r="H45" i="92"/>
  <c r="H49" i="92"/>
  <c r="H53" i="92"/>
  <c r="H57" i="92"/>
  <c r="H61" i="92"/>
  <c r="H65" i="92"/>
  <c r="H69" i="92"/>
  <c r="H73" i="92"/>
  <c r="H75" i="92"/>
  <c r="H78" i="92"/>
  <c r="H82" i="92"/>
  <c r="H85" i="92"/>
  <c r="H89" i="92"/>
  <c r="H93" i="92"/>
  <c r="H97" i="92"/>
  <c r="H101" i="92"/>
  <c r="H105" i="92"/>
  <c r="H109" i="92"/>
  <c r="H113" i="92"/>
  <c r="H117" i="92"/>
  <c r="H121" i="92"/>
  <c r="H125" i="92"/>
  <c r="H129" i="92"/>
  <c r="H133" i="92"/>
  <c r="H137" i="92"/>
  <c r="H141" i="92"/>
  <c r="H150" i="92"/>
  <c r="H157" i="92"/>
  <c r="H161" i="92"/>
  <c r="H165" i="92"/>
  <c r="H169" i="92"/>
  <c r="H173" i="92"/>
  <c r="H177" i="92"/>
  <c r="H181" i="92"/>
  <c r="H185" i="92"/>
  <c r="H189" i="92"/>
  <c r="H193" i="92"/>
  <c r="H197" i="92"/>
  <c r="H201" i="92"/>
  <c r="H205" i="92"/>
  <c r="H209" i="92"/>
  <c r="H213" i="92"/>
  <c r="H216" i="92"/>
  <c r="H218" i="92"/>
  <c r="H222" i="92"/>
  <c r="H225" i="92"/>
  <c r="H229" i="92"/>
  <c r="H233" i="92"/>
  <c r="H237" i="92"/>
  <c r="H241" i="92"/>
  <c r="H245" i="92"/>
  <c r="H249" i="92"/>
  <c r="H253" i="92"/>
  <c r="H257" i="92"/>
  <c r="H261" i="92"/>
  <c r="H265" i="92"/>
  <c r="H269" i="92"/>
  <c r="H273" i="92"/>
  <c r="H277" i="92"/>
  <c r="H281" i="92"/>
  <c r="H285" i="92"/>
  <c r="H290" i="92"/>
  <c r="H294" i="92"/>
  <c r="H297" i="92"/>
  <c r="H301" i="92"/>
  <c r="H305" i="92"/>
  <c r="H309" i="92"/>
  <c r="H313" i="92"/>
  <c r="H317" i="92"/>
  <c r="H321" i="92"/>
  <c r="H325" i="92"/>
  <c r="H329" i="92"/>
  <c r="H333" i="92"/>
  <c r="H337" i="92"/>
  <c r="H341" i="92"/>
  <c r="H345" i="92"/>
  <c r="H349" i="92"/>
  <c r="H353" i="92"/>
  <c r="H362" i="92"/>
  <c r="H366" i="92"/>
  <c r="H287" i="92"/>
  <c r="H326" i="92"/>
  <c r="H330" i="92"/>
  <c r="H334" i="92"/>
  <c r="H338" i="92"/>
  <c r="H346" i="92"/>
  <c r="AC13" i="92"/>
  <c r="H347" i="92"/>
  <c r="H351" i="92"/>
  <c r="H358" i="92"/>
  <c r="H12" i="92"/>
  <c r="H16" i="92"/>
  <c r="H20" i="92"/>
  <c r="H24" i="92"/>
  <c r="H28" i="92"/>
  <c r="H32" i="92"/>
  <c r="H36" i="92"/>
  <c r="H40" i="92"/>
  <c r="H44" i="92"/>
  <c r="H48" i="92"/>
  <c r="H52" i="92"/>
  <c r="H56" i="92"/>
  <c r="H60" i="92"/>
  <c r="H64" i="92"/>
  <c r="H68" i="92"/>
  <c r="H72" i="92"/>
  <c r="H77" i="92"/>
  <c r="H81" i="92"/>
  <c r="H84" i="92"/>
  <c r="H88" i="92"/>
  <c r="H92" i="92"/>
  <c r="H96" i="92"/>
  <c r="H100" i="92"/>
  <c r="H104" i="92"/>
  <c r="H108" i="92"/>
  <c r="H112" i="92"/>
  <c r="H116" i="92"/>
  <c r="H120" i="92"/>
  <c r="H124" i="92"/>
  <c r="H128" i="92"/>
  <c r="H132" i="92"/>
  <c r="H136" i="92"/>
  <c r="H140" i="92"/>
  <c r="H144" i="92"/>
  <c r="H146" i="92"/>
  <c r="H149" i="92"/>
  <c r="H153" i="92"/>
  <c r="H156" i="92"/>
  <c r="H160" i="92"/>
  <c r="H164" i="92"/>
  <c r="H168" i="92"/>
  <c r="H172" i="92"/>
  <c r="H176" i="92"/>
  <c r="H180" i="92"/>
  <c r="H184" i="92"/>
  <c r="H188" i="92"/>
  <c r="H192" i="92"/>
  <c r="H196" i="92"/>
  <c r="H200" i="92"/>
  <c r="H204" i="92"/>
  <c r="H208" i="92"/>
  <c r="H212" i="92"/>
  <c r="H221" i="92"/>
  <c r="H228" i="92"/>
  <c r="H232" i="92"/>
  <c r="H236" i="92"/>
  <c r="H240" i="92"/>
  <c r="H244" i="92"/>
  <c r="H248" i="92"/>
  <c r="H252" i="92"/>
  <c r="H256" i="92"/>
  <c r="H260" i="92"/>
  <c r="H264" i="92"/>
  <c r="H268" i="92"/>
  <c r="H272" i="92"/>
  <c r="H276" i="92"/>
  <c r="H280" i="92"/>
  <c r="H284" i="92"/>
  <c r="H289" i="92"/>
  <c r="H293" i="92"/>
  <c r="H298" i="92"/>
  <c r="H302" i="92"/>
  <c r="H306" i="92"/>
  <c r="H310" i="92"/>
  <c r="H314" i="92"/>
  <c r="H318" i="92"/>
  <c r="H322" i="92"/>
  <c r="H342" i="92"/>
  <c r="H350" i="92"/>
  <c r="H354" i="92"/>
  <c r="H363" i="92"/>
  <c r="AC16" i="92"/>
  <c r="AC15" i="92"/>
  <c r="H331" i="92"/>
  <c r="H335" i="92"/>
  <c r="H339" i="92"/>
  <c r="H355" i="92"/>
  <c r="H356" i="92"/>
  <c r="H360" i="92"/>
  <c r="H14" i="92"/>
  <c r="H18" i="92"/>
  <c r="H26" i="92"/>
  <c r="H15" i="92"/>
  <c r="H19" i="92"/>
  <c r="H23" i="92"/>
  <c r="H27" i="92"/>
  <c r="H31" i="92"/>
  <c r="H35" i="92"/>
  <c r="H39" i="92"/>
  <c r="H43" i="92"/>
  <c r="H47" i="92"/>
  <c r="H51" i="92"/>
  <c r="H55" i="92"/>
  <c r="H59" i="92"/>
  <c r="H63" i="92"/>
  <c r="H67" i="92"/>
  <c r="H71" i="92"/>
  <c r="H74" i="92"/>
  <c r="H76" i="92"/>
  <c r="H80" i="92"/>
  <c r="H83" i="92"/>
  <c r="H87" i="92"/>
  <c r="H91" i="92"/>
  <c r="H95" i="92"/>
  <c r="H99" i="92"/>
  <c r="H103" i="92"/>
  <c r="H107" i="92"/>
  <c r="H111" i="92"/>
  <c r="H115" i="92"/>
  <c r="H119" i="92"/>
  <c r="H123" i="92"/>
  <c r="H127" i="92"/>
  <c r="H131" i="92"/>
  <c r="H135" i="92"/>
  <c r="H139" i="92"/>
  <c r="H143" i="92"/>
  <c r="H148" i="92"/>
  <c r="H152" i="92"/>
  <c r="H155" i="92"/>
  <c r="H159" i="92"/>
  <c r="H163" i="92"/>
  <c r="H167" i="92"/>
  <c r="H171" i="92"/>
  <c r="H175" i="92"/>
  <c r="H179" i="92"/>
  <c r="H183" i="92"/>
  <c r="H187" i="92"/>
  <c r="H191" i="92"/>
  <c r="H195" i="92"/>
  <c r="H199" i="92"/>
  <c r="H203" i="92"/>
  <c r="H207" i="92"/>
  <c r="H211" i="92"/>
  <c r="H215" i="92"/>
  <c r="H217" i="92"/>
  <c r="H220" i="92"/>
  <c r="H224" i="92"/>
  <c r="H227" i="92"/>
  <c r="H231" i="92"/>
  <c r="H235" i="92"/>
  <c r="H239" i="92"/>
  <c r="H243" i="92"/>
  <c r="H247" i="92"/>
  <c r="H251" i="92"/>
  <c r="H255" i="92"/>
  <c r="H259" i="92"/>
  <c r="H263" i="92"/>
  <c r="H267" i="92"/>
  <c r="H271" i="92"/>
  <c r="H275" i="92"/>
  <c r="H279" i="92"/>
  <c r="H283" i="92"/>
  <c r="H292" i="92"/>
  <c r="H299" i="92"/>
  <c r="H303" i="92"/>
  <c r="H307" i="92"/>
  <c r="H311" i="92"/>
  <c r="H315" i="92"/>
  <c r="H319" i="92"/>
  <c r="H323" i="92"/>
  <c r="H327" i="92"/>
  <c r="H343" i="92"/>
  <c r="H357" i="92"/>
  <c r="H359" i="92"/>
  <c r="H364" i="92"/>
  <c r="H22" i="92"/>
  <c r="H30" i="92"/>
  <c r="H46" i="92"/>
  <c r="H62" i="92"/>
  <c r="H86" i="92"/>
  <c r="H102" i="92"/>
  <c r="H118" i="92"/>
  <c r="H134" i="92"/>
  <c r="H145" i="92"/>
  <c r="H151" i="92"/>
  <c r="H162" i="92"/>
  <c r="H178" i="92"/>
  <c r="H194" i="92"/>
  <c r="H210" i="92"/>
  <c r="H226" i="92"/>
  <c r="H242" i="92"/>
  <c r="H258" i="92"/>
  <c r="H274" i="92"/>
  <c r="H291" i="92"/>
  <c r="H308" i="92"/>
  <c r="H324" i="92"/>
  <c r="H340" i="92"/>
  <c r="H365" i="92"/>
  <c r="AC12" i="92"/>
  <c r="H114" i="92"/>
  <c r="H130" i="92"/>
  <c r="H147" i="92"/>
  <c r="H158" i="92"/>
  <c r="H174" i="92"/>
  <c r="H190" i="92"/>
  <c r="H206" i="92"/>
  <c r="H254" i="92"/>
  <c r="H34" i="92"/>
  <c r="H50" i="92"/>
  <c r="H66" i="92"/>
  <c r="H90" i="92"/>
  <c r="H106" i="92"/>
  <c r="H122" i="92"/>
  <c r="H138" i="92"/>
  <c r="H166" i="92"/>
  <c r="H182" i="92"/>
  <c r="H198" i="92"/>
  <c r="H214" i="92"/>
  <c r="H219" i="92"/>
  <c r="H230" i="92"/>
  <c r="H246" i="92"/>
  <c r="H262" i="92"/>
  <c r="H278" i="92"/>
  <c r="H295" i="92"/>
  <c r="H296" i="92"/>
  <c r="H312" i="92"/>
  <c r="H328" i="92"/>
  <c r="H344" i="92"/>
  <c r="AC14" i="92"/>
  <c r="H98" i="92"/>
  <c r="H270" i="92"/>
  <c r="H286" i="92"/>
  <c r="H304" i="92"/>
  <c r="H320" i="92"/>
  <c r="H336" i="92"/>
  <c r="H352" i="92"/>
  <c r="H38" i="92"/>
  <c r="H54" i="92"/>
  <c r="H70" i="92"/>
  <c r="H79" i="92"/>
  <c r="H94" i="92"/>
  <c r="H110" i="92"/>
  <c r="H126" i="92"/>
  <c r="H142" i="92"/>
  <c r="H154" i="92"/>
  <c r="H170" i="92"/>
  <c r="H186" i="92"/>
  <c r="H202" i="92"/>
  <c r="H223" i="92"/>
  <c r="H234" i="92"/>
  <c r="H250" i="92"/>
  <c r="H266" i="92"/>
  <c r="H282" i="92"/>
  <c r="H288" i="92"/>
  <c r="H300" i="92"/>
  <c r="H316" i="92"/>
  <c r="H332" i="92"/>
  <c r="H348" i="92"/>
  <c r="H42" i="92"/>
  <c r="H58" i="92"/>
  <c r="H238" i="92"/>
  <c r="H361" i="92"/>
  <c r="A90" i="80"/>
  <c r="B155" i="18" l="1"/>
  <c r="B154" i="18"/>
  <c r="B168" i="18"/>
  <c r="B169" i="18"/>
  <c r="E110" i="80" l="1"/>
  <c r="C111" i="80"/>
  <c r="AG13" i="80" l="1"/>
  <c r="E64" i="91" l="1"/>
  <c r="DP266" i="92" s="1"/>
  <c r="E55" i="91"/>
  <c r="D64" i="91"/>
  <c r="DP265" i="92" s="1"/>
  <c r="D55" i="91"/>
  <c r="C64" i="91"/>
  <c r="C61" i="91"/>
  <c r="C55" i="91"/>
  <c r="E64" i="90"/>
  <c r="DP230" i="92" s="1"/>
  <c r="E55" i="90"/>
  <c r="D64" i="90"/>
  <c r="DP229" i="92" s="1"/>
  <c r="D55" i="90"/>
  <c r="C64" i="90"/>
  <c r="C55" i="90"/>
  <c r="E64" i="89"/>
  <c r="DP194" i="92" s="1"/>
  <c r="E55" i="89"/>
  <c r="DG194" i="92" s="1"/>
  <c r="D64" i="89"/>
  <c r="DP193" i="92" s="1"/>
  <c r="D55" i="89"/>
  <c r="DG193" i="92" s="1"/>
  <c r="C64" i="89"/>
  <c r="C55" i="89"/>
  <c r="E64" i="88"/>
  <c r="DP158" i="92" s="1"/>
  <c r="D64" i="88"/>
  <c r="DP157" i="92" s="1"/>
  <c r="C64" i="88"/>
  <c r="E55" i="88"/>
  <c r="DG158" i="92" s="1"/>
  <c r="D55" i="88"/>
  <c r="DG157" i="92" s="1"/>
  <c r="C55" i="88"/>
  <c r="K55" i="80" s="1"/>
  <c r="Y55" i="80" s="1"/>
  <c r="AG55" i="80" s="1"/>
  <c r="E64" i="87"/>
  <c r="DP122" i="92" s="1"/>
  <c r="D64" i="87"/>
  <c r="DP121" i="92" s="1"/>
  <c r="E55" i="87"/>
  <c r="D55" i="87"/>
  <c r="C64" i="87"/>
  <c r="C55" i="87"/>
  <c r="E64" i="86"/>
  <c r="DP86" i="92" s="1"/>
  <c r="D64" i="86"/>
  <c r="DP85" i="92" s="1"/>
  <c r="E55" i="86"/>
  <c r="D55" i="86"/>
  <c r="C64" i="86"/>
  <c r="C55" i="86"/>
  <c r="E64" i="82"/>
  <c r="DP50" i="92" s="1"/>
  <c r="D64" i="82"/>
  <c r="DP49" i="92" s="1"/>
  <c r="C64" i="82"/>
  <c r="E55" i="82"/>
  <c r="D55" i="82"/>
  <c r="C55" i="82"/>
  <c r="DG48" i="92" s="1"/>
  <c r="E64" i="20"/>
  <c r="DP14" i="92" s="1"/>
  <c r="D64" i="20"/>
  <c r="DP13" i="92" s="1"/>
  <c r="C64" i="20"/>
  <c r="E55" i="20"/>
  <c r="DG14" i="92" s="1"/>
  <c r="D55" i="20"/>
  <c r="C55" i="20"/>
  <c r="C61" i="20" s="1"/>
  <c r="H64" i="82"/>
  <c r="DP53" i="92" s="1"/>
  <c r="G64" i="82"/>
  <c r="DP52" i="92" s="1"/>
  <c r="F64" i="82"/>
  <c r="DP51" i="92" s="1"/>
  <c r="F61" i="82"/>
  <c r="DM51" i="92" s="1"/>
  <c r="H55" i="82"/>
  <c r="DG53" i="92" s="1"/>
  <c r="G55" i="82"/>
  <c r="DG52" i="92" s="1"/>
  <c r="F55" i="82"/>
  <c r="DG51" i="92" s="1"/>
  <c r="H64" i="20"/>
  <c r="DP17" i="92" s="1"/>
  <c r="G64" i="20"/>
  <c r="DP16" i="92" s="1"/>
  <c r="F64" i="20"/>
  <c r="DP15" i="92" s="1"/>
  <c r="H55" i="20"/>
  <c r="DG17" i="92" s="1"/>
  <c r="G55" i="20"/>
  <c r="DG16" i="92" s="1"/>
  <c r="F55" i="20"/>
  <c r="C107" i="80"/>
  <c r="DP264" i="92" l="1"/>
  <c r="K83" i="80"/>
  <c r="D61" i="91"/>
  <c r="DG265" i="92"/>
  <c r="DG264" i="92"/>
  <c r="K79" i="80"/>
  <c r="C65" i="91"/>
  <c r="DQ264" i="92" s="1"/>
  <c r="DM264" i="92"/>
  <c r="E61" i="91"/>
  <c r="DG266" i="92"/>
  <c r="DP228" i="92"/>
  <c r="K75" i="80"/>
  <c r="D61" i="90"/>
  <c r="DG229" i="92"/>
  <c r="DG228" i="92"/>
  <c r="K71" i="80"/>
  <c r="E61" i="90"/>
  <c r="DG230" i="92"/>
  <c r="E61" i="89"/>
  <c r="E65" i="89" s="1"/>
  <c r="DQ194" i="92" s="1"/>
  <c r="D61" i="89"/>
  <c r="D65" i="89" s="1"/>
  <c r="DQ193" i="92" s="1"/>
  <c r="DG192" i="92"/>
  <c r="K63" i="80"/>
  <c r="DP192" i="92"/>
  <c r="K67" i="80"/>
  <c r="DM194" i="92"/>
  <c r="D61" i="88"/>
  <c r="D65" i="88" s="1"/>
  <c r="DQ157" i="92" s="1"/>
  <c r="C61" i="88"/>
  <c r="C65" i="88" s="1"/>
  <c r="DQ156" i="92" s="1"/>
  <c r="DG156" i="92"/>
  <c r="E61" i="88"/>
  <c r="E65" i="88" s="1"/>
  <c r="DQ158" i="92" s="1"/>
  <c r="DP156" i="92"/>
  <c r="K59" i="80"/>
  <c r="DM157" i="92"/>
  <c r="DM156" i="92"/>
  <c r="DM158" i="92"/>
  <c r="E61" i="87"/>
  <c r="DM122" i="92" s="1"/>
  <c r="DG122" i="92"/>
  <c r="C61" i="87"/>
  <c r="DM120" i="92" s="1"/>
  <c r="DG120" i="92"/>
  <c r="K47" i="80"/>
  <c r="D61" i="87"/>
  <c r="D65" i="87" s="1"/>
  <c r="DQ121" i="92" s="1"/>
  <c r="DG121" i="92"/>
  <c r="DP120" i="92"/>
  <c r="K51" i="80"/>
  <c r="E65" i="87"/>
  <c r="DQ122" i="92" s="1"/>
  <c r="D61" i="86"/>
  <c r="D65" i="86" s="1"/>
  <c r="DQ85" i="92" s="1"/>
  <c r="DG85" i="92"/>
  <c r="E61" i="86"/>
  <c r="E65" i="86" s="1"/>
  <c r="DQ86" i="92" s="1"/>
  <c r="DG86" i="92"/>
  <c r="C61" i="86"/>
  <c r="C65" i="86" s="1"/>
  <c r="DQ84" i="92" s="1"/>
  <c r="DG84" i="92"/>
  <c r="K39" i="80"/>
  <c r="DP84" i="92"/>
  <c r="K43" i="80"/>
  <c r="DM84" i="92"/>
  <c r="C61" i="82"/>
  <c r="E61" i="82"/>
  <c r="E65" i="82" s="1"/>
  <c r="DQ50" i="92" s="1"/>
  <c r="DG50" i="92"/>
  <c r="DG49" i="92"/>
  <c r="K30" i="80"/>
  <c r="D61" i="82"/>
  <c r="DM49" i="92" s="1"/>
  <c r="H61" i="82"/>
  <c r="DP48" i="92"/>
  <c r="K35" i="80"/>
  <c r="H65" i="82"/>
  <c r="DQ53" i="92" s="1"/>
  <c r="DM53" i="92"/>
  <c r="F65" i="82"/>
  <c r="DQ51" i="92" s="1"/>
  <c r="C65" i="82"/>
  <c r="DQ48" i="92" s="1"/>
  <c r="DM48" i="92"/>
  <c r="H61" i="20"/>
  <c r="DM17" i="92" s="1"/>
  <c r="F61" i="20"/>
  <c r="DM15" i="92" s="1"/>
  <c r="DG15" i="92"/>
  <c r="DG12" i="92"/>
  <c r="K22" i="80"/>
  <c r="E61" i="20"/>
  <c r="DM14" i="92" s="1"/>
  <c r="G61" i="20"/>
  <c r="DM16" i="92" s="1"/>
  <c r="D61" i="20"/>
  <c r="DG13" i="92"/>
  <c r="C65" i="20"/>
  <c r="DM12" i="92"/>
  <c r="D65" i="20"/>
  <c r="DQ13" i="92" s="1"/>
  <c r="DM13" i="92"/>
  <c r="DQ12" i="92"/>
  <c r="G65" i="20"/>
  <c r="DQ16" i="92" s="1"/>
  <c r="DP12" i="92"/>
  <c r="K26" i="80"/>
  <c r="C61" i="90"/>
  <c r="C61" i="89"/>
  <c r="G61" i="82"/>
  <c r="DM121" i="92" l="1"/>
  <c r="DM85" i="92"/>
  <c r="F65" i="20"/>
  <c r="DQ15" i="92" s="1"/>
  <c r="E65" i="20"/>
  <c r="DQ14" i="92" s="1"/>
  <c r="E65" i="91"/>
  <c r="DQ266" i="92" s="1"/>
  <c r="DM266" i="92"/>
  <c r="D65" i="91"/>
  <c r="DQ265" i="92" s="1"/>
  <c r="DM265" i="92"/>
  <c r="C65" i="90"/>
  <c r="DQ228" i="92" s="1"/>
  <c r="DM228" i="92"/>
  <c r="E65" i="90"/>
  <c r="DQ230" i="92" s="1"/>
  <c r="DM230" i="92"/>
  <c r="D65" i="90"/>
  <c r="DQ229" i="92" s="1"/>
  <c r="DM229" i="92"/>
  <c r="DM193" i="92"/>
  <c r="C65" i="89"/>
  <c r="DQ192" i="92" s="1"/>
  <c r="DM192" i="92"/>
  <c r="C65" i="87"/>
  <c r="DQ120" i="92" s="1"/>
  <c r="DM86" i="92"/>
  <c r="D65" i="82"/>
  <c r="DQ49" i="92" s="1"/>
  <c r="DM50" i="92"/>
  <c r="G65" i="82"/>
  <c r="DQ52" i="92" s="1"/>
  <c r="DM52" i="92"/>
  <c r="H65" i="20"/>
  <c r="DQ17" i="92" s="1"/>
  <c r="C103" i="80"/>
  <c r="C102" i="80"/>
  <c r="C101" i="80"/>
  <c r="C100" i="80"/>
  <c r="C99" i="80"/>
  <c r="C98" i="80"/>
  <c r="C97" i="80"/>
  <c r="C96" i="80"/>
  <c r="K87" i="80" l="1"/>
  <c r="I97" i="80"/>
  <c r="Y97" i="80" s="1"/>
  <c r="AG97" i="80" s="1"/>
  <c r="U97" i="80"/>
  <c r="AE97" i="80" s="1"/>
  <c r="AM97" i="80" s="1"/>
  <c r="Q97" i="80"/>
  <c r="AC97" i="80" s="1"/>
  <c r="AK97" i="80" s="1"/>
  <c r="M97" i="80"/>
  <c r="AA97" i="80" s="1"/>
  <c r="AI97" i="80" s="1"/>
  <c r="I102" i="80"/>
  <c r="Y102" i="80" s="1"/>
  <c r="AG102" i="80" s="1"/>
  <c r="M102" i="80"/>
  <c r="AA102" i="80" s="1"/>
  <c r="AI102" i="80" s="1"/>
  <c r="U102" i="80"/>
  <c r="AE102" i="80" s="1"/>
  <c r="AM102" i="80" s="1"/>
  <c r="Q102" i="80"/>
  <c r="AC102" i="80" s="1"/>
  <c r="AK102" i="80" s="1"/>
  <c r="I99" i="80"/>
  <c r="Y99" i="80" s="1"/>
  <c r="AG99" i="80" s="1"/>
  <c r="U99" i="80"/>
  <c r="AE99" i="80" s="1"/>
  <c r="AM99" i="80" s="1"/>
  <c r="Q99" i="80"/>
  <c r="AC99" i="80" s="1"/>
  <c r="AK99" i="80" s="1"/>
  <c r="M99" i="80"/>
  <c r="AA99" i="80" s="1"/>
  <c r="AI99" i="80" s="1"/>
  <c r="I103" i="80"/>
  <c r="Y103" i="80" s="1"/>
  <c r="AG103" i="80" s="1"/>
  <c r="U103" i="80"/>
  <c r="AE103" i="80" s="1"/>
  <c r="AM103" i="80" s="1"/>
  <c r="Q103" i="80"/>
  <c r="AC103" i="80" s="1"/>
  <c r="AK103" i="80" s="1"/>
  <c r="M103" i="80"/>
  <c r="AA103" i="80" s="1"/>
  <c r="AI103" i="80" s="1"/>
  <c r="I101" i="80"/>
  <c r="Y101" i="80" s="1"/>
  <c r="AG101" i="80" s="1"/>
  <c r="U101" i="80"/>
  <c r="AE101" i="80" s="1"/>
  <c r="AM101" i="80" s="1"/>
  <c r="Q101" i="80"/>
  <c r="AC101" i="80" s="1"/>
  <c r="AK101" i="80" s="1"/>
  <c r="M101" i="80"/>
  <c r="AA101" i="80" s="1"/>
  <c r="AI101" i="80" s="1"/>
  <c r="I98" i="80"/>
  <c r="Y98" i="80" s="1"/>
  <c r="AG98" i="80" s="1"/>
  <c r="U98" i="80"/>
  <c r="AE98" i="80" s="1"/>
  <c r="AM98" i="80" s="1"/>
  <c r="Q98" i="80"/>
  <c r="AC98" i="80" s="1"/>
  <c r="AK98" i="80" s="1"/>
  <c r="M98" i="80"/>
  <c r="AA98" i="80" s="1"/>
  <c r="AI98" i="80" s="1"/>
  <c r="I96" i="80"/>
  <c r="Y96" i="80" s="1"/>
  <c r="AG96" i="80" s="1"/>
  <c r="U96" i="80"/>
  <c r="AE96" i="80" s="1"/>
  <c r="AM96" i="80" s="1"/>
  <c r="Q96" i="80"/>
  <c r="AC96" i="80" s="1"/>
  <c r="AK96" i="80" s="1"/>
  <c r="M96" i="80"/>
  <c r="AA96" i="80" s="1"/>
  <c r="AI96" i="80" s="1"/>
  <c r="I100" i="80"/>
  <c r="Y100" i="80" s="1"/>
  <c r="AG100" i="80" s="1"/>
  <c r="U100" i="80"/>
  <c r="AE100" i="80" s="1"/>
  <c r="AM100" i="80" s="1"/>
  <c r="Q100" i="80"/>
  <c r="AC100" i="80" s="1"/>
  <c r="AK100" i="80" s="1"/>
  <c r="M100" i="80"/>
  <c r="AA100" i="80" s="1"/>
  <c r="AI100" i="80" s="1"/>
  <c r="L64" i="64" l="1"/>
  <c r="W111" i="80" s="1"/>
  <c r="J64" i="64"/>
  <c r="S111" i="80" s="1"/>
  <c r="H64" i="64"/>
  <c r="O111" i="80" s="1"/>
  <c r="F64" i="64"/>
  <c r="K111" i="80" s="1"/>
  <c r="AN57" i="82"/>
  <c r="C33" i="74"/>
  <c r="E119" i="70" l="1"/>
  <c r="E82" i="70"/>
  <c r="N94" i="70" l="1"/>
  <c r="O100" i="70"/>
  <c r="N100" i="70"/>
  <c r="M100" i="70"/>
  <c r="L100" i="70"/>
  <c r="K100" i="70"/>
  <c r="J100" i="70"/>
  <c r="I100" i="70"/>
  <c r="H100" i="70"/>
  <c r="O99" i="70"/>
  <c r="N99" i="70"/>
  <c r="M99" i="70"/>
  <c r="L99" i="70"/>
  <c r="K99" i="70"/>
  <c r="J99" i="70"/>
  <c r="I99" i="70"/>
  <c r="H99" i="70"/>
  <c r="O98" i="70"/>
  <c r="N98" i="70"/>
  <c r="M98" i="70"/>
  <c r="L98" i="70"/>
  <c r="K98" i="70"/>
  <c r="J98" i="70"/>
  <c r="I98" i="70"/>
  <c r="H98" i="70"/>
  <c r="O97" i="70"/>
  <c r="N97" i="70"/>
  <c r="M97" i="70"/>
  <c r="L97" i="70"/>
  <c r="K97" i="70"/>
  <c r="J97" i="70"/>
  <c r="I97" i="70"/>
  <c r="H97" i="70"/>
  <c r="O96" i="70"/>
  <c r="N96" i="70"/>
  <c r="M96" i="70"/>
  <c r="L96" i="70"/>
  <c r="K96" i="70"/>
  <c r="J96" i="70"/>
  <c r="I96" i="70"/>
  <c r="H96" i="70"/>
  <c r="O95" i="70"/>
  <c r="N95" i="70"/>
  <c r="M95" i="70"/>
  <c r="L95" i="70"/>
  <c r="K95" i="70"/>
  <c r="J95" i="70"/>
  <c r="I95" i="70"/>
  <c r="H95" i="70"/>
  <c r="O94" i="70"/>
  <c r="M94" i="70"/>
  <c r="L94" i="70"/>
  <c r="K94" i="70"/>
  <c r="J94" i="70"/>
  <c r="I94" i="70"/>
  <c r="H94" i="70"/>
  <c r="G100" i="70"/>
  <c r="G99" i="70"/>
  <c r="G98" i="70"/>
  <c r="G97" i="70"/>
  <c r="G96" i="70"/>
  <c r="G95" i="70"/>
  <c r="G94" i="70"/>
  <c r="J101" i="70" l="1"/>
  <c r="N101" i="70"/>
  <c r="K101" i="70"/>
  <c r="H101" i="70"/>
  <c r="I101" i="70"/>
  <c r="M101" i="70"/>
  <c r="O101" i="70"/>
  <c r="L101" i="70"/>
  <c r="G101" i="70"/>
  <c r="F29" i="74" l="1"/>
  <c r="F28" i="74"/>
  <c r="F27" i="74"/>
  <c r="F26" i="74"/>
  <c r="F24" i="74"/>
  <c r="E24" i="74"/>
  <c r="C24" i="74"/>
  <c r="F23" i="74"/>
  <c r="E23" i="74"/>
  <c r="C23" i="74"/>
  <c r="F22" i="74"/>
  <c r="E22" i="74"/>
  <c r="C22" i="74"/>
  <c r="F21" i="74"/>
  <c r="E21" i="74"/>
  <c r="C21" i="74"/>
  <c r="F20" i="74"/>
  <c r="E20" i="74"/>
  <c r="C20" i="74"/>
  <c r="F19" i="74"/>
  <c r="E19" i="74"/>
  <c r="C19" i="74"/>
  <c r="F18" i="74"/>
  <c r="E18" i="74"/>
  <c r="F17" i="74"/>
  <c r="F15" i="74"/>
  <c r="C18" i="74"/>
  <c r="AM64" i="91"/>
  <c r="AL64" i="91"/>
  <c r="DP299" i="92" s="1"/>
  <c r="AK64" i="91"/>
  <c r="DP298" i="92" s="1"/>
  <c r="AJ64" i="91"/>
  <c r="DP297" i="92" s="1"/>
  <c r="AI64" i="91"/>
  <c r="DP296" i="92" s="1"/>
  <c r="AH64" i="91"/>
  <c r="DP295" i="92" s="1"/>
  <c r="AG64" i="91"/>
  <c r="DP294" i="92" s="1"/>
  <c r="AF64" i="91"/>
  <c r="DP293" i="92" s="1"/>
  <c r="AE64" i="91"/>
  <c r="DP292" i="92" s="1"/>
  <c r="AD64" i="91"/>
  <c r="DP291" i="92" s="1"/>
  <c r="AC64" i="91"/>
  <c r="DP290" i="92" s="1"/>
  <c r="AB64" i="91"/>
  <c r="DP289" i="92" s="1"/>
  <c r="AA64" i="91"/>
  <c r="DP288" i="92" s="1"/>
  <c r="Z64" i="91"/>
  <c r="DP287" i="92" s="1"/>
  <c r="Y64" i="91"/>
  <c r="DP286" i="92" s="1"/>
  <c r="X64" i="91"/>
  <c r="DP285" i="92" s="1"/>
  <c r="W64" i="91"/>
  <c r="DP284" i="92" s="1"/>
  <c r="V64" i="91"/>
  <c r="DP283" i="92" s="1"/>
  <c r="U64" i="91"/>
  <c r="DP282" i="92" s="1"/>
  <c r="T64" i="91"/>
  <c r="DP281" i="92" s="1"/>
  <c r="S64" i="91"/>
  <c r="DP280" i="92" s="1"/>
  <c r="R64" i="91"/>
  <c r="DP279" i="92" s="1"/>
  <c r="Q64" i="91"/>
  <c r="DP278" i="92" s="1"/>
  <c r="P64" i="91"/>
  <c r="DP277" i="92" s="1"/>
  <c r="O64" i="91"/>
  <c r="DP276" i="92" s="1"/>
  <c r="N64" i="91"/>
  <c r="DP275" i="92" s="1"/>
  <c r="M64" i="91"/>
  <c r="DP274" i="92" s="1"/>
  <c r="L64" i="91"/>
  <c r="DP273" i="92" s="1"/>
  <c r="K64" i="91"/>
  <c r="DP272" i="92" s="1"/>
  <c r="J64" i="91"/>
  <c r="DP271" i="92" s="1"/>
  <c r="I64" i="91"/>
  <c r="DP270" i="92" s="1"/>
  <c r="H64" i="91"/>
  <c r="DP269" i="92" s="1"/>
  <c r="G64" i="91"/>
  <c r="DP268" i="92" s="1"/>
  <c r="F64" i="91"/>
  <c r="DP267" i="92" s="1"/>
  <c r="AN63" i="91"/>
  <c r="AN62" i="91"/>
  <c r="AN60" i="91"/>
  <c r="AN59" i="91"/>
  <c r="AN58" i="91"/>
  <c r="AN56" i="91"/>
  <c r="AM55" i="91"/>
  <c r="AM61" i="91" s="1"/>
  <c r="AM65" i="91" s="1"/>
  <c r="AL55" i="91"/>
  <c r="DG299" i="92" s="1"/>
  <c r="AK55" i="91"/>
  <c r="AJ55" i="91"/>
  <c r="AI55" i="91"/>
  <c r="DG296" i="92" s="1"/>
  <c r="AH55" i="91"/>
  <c r="AG55" i="91"/>
  <c r="AF55" i="91"/>
  <c r="AE55" i="91"/>
  <c r="AD55" i="91"/>
  <c r="DG291" i="92" s="1"/>
  <c r="AC55" i="91"/>
  <c r="AB55" i="91"/>
  <c r="AA55" i="91"/>
  <c r="DG288" i="92" s="1"/>
  <c r="Z55" i="91"/>
  <c r="Y55" i="91"/>
  <c r="X55" i="91"/>
  <c r="W55" i="91"/>
  <c r="V55" i="91"/>
  <c r="DG283" i="92" s="1"/>
  <c r="U55" i="91"/>
  <c r="T55" i="91"/>
  <c r="S55" i="91"/>
  <c r="DG280" i="92" s="1"/>
  <c r="R55" i="91"/>
  <c r="Q55" i="91"/>
  <c r="P55" i="91"/>
  <c r="O55" i="91"/>
  <c r="N55" i="91"/>
  <c r="DG275" i="92" s="1"/>
  <c r="M55" i="91"/>
  <c r="L55" i="91"/>
  <c r="K55" i="91"/>
  <c r="DG272" i="92" s="1"/>
  <c r="J55" i="91"/>
  <c r="I55" i="91"/>
  <c r="H55" i="91"/>
  <c r="G55" i="91"/>
  <c r="F55" i="91"/>
  <c r="DG267" i="92" s="1"/>
  <c r="AN54" i="91"/>
  <c r="AN53" i="91"/>
  <c r="AN52" i="91"/>
  <c r="AN51" i="91"/>
  <c r="AN50" i="91"/>
  <c r="AN49" i="91"/>
  <c r="AN48" i="91"/>
  <c r="AN47" i="91"/>
  <c r="AN46" i="91"/>
  <c r="AN45" i="91"/>
  <c r="AN44" i="91"/>
  <c r="AN43" i="91"/>
  <c r="AN42" i="91"/>
  <c r="AN41" i="91"/>
  <c r="AN40" i="91"/>
  <c r="AN39" i="91"/>
  <c r="AN38" i="91"/>
  <c r="AN37" i="91"/>
  <c r="AN36" i="91"/>
  <c r="AN35" i="91"/>
  <c r="AN34" i="91"/>
  <c r="AN33" i="91"/>
  <c r="AN32" i="91"/>
  <c r="AN31" i="91"/>
  <c r="AN30" i="91"/>
  <c r="AN29" i="91"/>
  <c r="AN28" i="91"/>
  <c r="AN27" i="91"/>
  <c r="AN26" i="91"/>
  <c r="AN25" i="91"/>
  <c r="AN24" i="91"/>
  <c r="AN23" i="91"/>
  <c r="AN22" i="91"/>
  <c r="AN21" i="91"/>
  <c r="AN20" i="91"/>
  <c r="AN19" i="91"/>
  <c r="AN18" i="91"/>
  <c r="B18" i="91"/>
  <c r="B19" i="91" s="1"/>
  <c r="B20" i="91" s="1"/>
  <c r="A14" i="91"/>
  <c r="A13" i="91"/>
  <c r="AM64" i="90"/>
  <c r="AL64" i="90"/>
  <c r="DP263" i="92" s="1"/>
  <c r="AK64" i="90"/>
  <c r="DP262" i="92" s="1"/>
  <c r="AJ64" i="90"/>
  <c r="DP261" i="92" s="1"/>
  <c r="AI64" i="90"/>
  <c r="DP260" i="92" s="1"/>
  <c r="AH64" i="90"/>
  <c r="DP259" i="92" s="1"/>
  <c r="AG64" i="90"/>
  <c r="DP258" i="92" s="1"/>
  <c r="AF64" i="90"/>
  <c r="DP257" i="92" s="1"/>
  <c r="AE64" i="90"/>
  <c r="DP256" i="92" s="1"/>
  <c r="AD64" i="90"/>
  <c r="DP255" i="92" s="1"/>
  <c r="AC64" i="90"/>
  <c r="DP254" i="92" s="1"/>
  <c r="AB64" i="90"/>
  <c r="DP253" i="92" s="1"/>
  <c r="AA64" i="90"/>
  <c r="DP252" i="92" s="1"/>
  <c r="Z64" i="90"/>
  <c r="DP251" i="92" s="1"/>
  <c r="Y64" i="90"/>
  <c r="DP250" i="92" s="1"/>
  <c r="X64" i="90"/>
  <c r="DP249" i="92" s="1"/>
  <c r="W64" i="90"/>
  <c r="DP248" i="92" s="1"/>
  <c r="V64" i="90"/>
  <c r="DP247" i="92" s="1"/>
  <c r="U64" i="90"/>
  <c r="DP246" i="92" s="1"/>
  <c r="T64" i="90"/>
  <c r="DP245" i="92" s="1"/>
  <c r="S64" i="90"/>
  <c r="DP244" i="92" s="1"/>
  <c r="R64" i="90"/>
  <c r="DP243" i="92" s="1"/>
  <c r="Q64" i="90"/>
  <c r="DP242" i="92" s="1"/>
  <c r="P64" i="90"/>
  <c r="DP241" i="92" s="1"/>
  <c r="O64" i="90"/>
  <c r="DP240" i="92" s="1"/>
  <c r="N64" i="90"/>
  <c r="DP239" i="92" s="1"/>
  <c r="M64" i="90"/>
  <c r="DP238" i="92" s="1"/>
  <c r="L64" i="90"/>
  <c r="DP237" i="92" s="1"/>
  <c r="K64" i="90"/>
  <c r="DP236" i="92" s="1"/>
  <c r="J64" i="90"/>
  <c r="DP235" i="92" s="1"/>
  <c r="I64" i="90"/>
  <c r="DP234" i="92" s="1"/>
  <c r="H64" i="90"/>
  <c r="DP233" i="92" s="1"/>
  <c r="G64" i="90"/>
  <c r="DP232" i="92" s="1"/>
  <c r="F64" i="90"/>
  <c r="DP231" i="92" s="1"/>
  <c r="AN63" i="90"/>
  <c r="AN62" i="90"/>
  <c r="AN60" i="90"/>
  <c r="AN59" i="90"/>
  <c r="AN58" i="90"/>
  <c r="AN56" i="90"/>
  <c r="AM55" i="90"/>
  <c r="AM61" i="90" s="1"/>
  <c r="AM65" i="90" s="1"/>
  <c r="AL55" i="90"/>
  <c r="AK55" i="90"/>
  <c r="AJ55" i="90"/>
  <c r="AI55" i="90"/>
  <c r="AH55" i="90"/>
  <c r="AG55" i="90"/>
  <c r="AF55" i="90"/>
  <c r="AE55" i="90"/>
  <c r="DG256" i="92" s="1"/>
  <c r="AD55" i="90"/>
  <c r="AC55" i="90"/>
  <c r="AB55" i="90"/>
  <c r="AA55" i="90"/>
  <c r="Z55" i="90"/>
  <c r="Y55" i="90"/>
  <c r="X55" i="90"/>
  <c r="W55" i="90"/>
  <c r="DG248" i="92" s="1"/>
  <c r="V55" i="90"/>
  <c r="U55" i="90"/>
  <c r="T55" i="90"/>
  <c r="S55" i="90"/>
  <c r="R55" i="90"/>
  <c r="Q55" i="90"/>
  <c r="P55" i="90"/>
  <c r="O55" i="90"/>
  <c r="DG240" i="92" s="1"/>
  <c r="N55" i="90"/>
  <c r="M55" i="90"/>
  <c r="L55" i="90"/>
  <c r="K55" i="90"/>
  <c r="J55" i="90"/>
  <c r="I55" i="90"/>
  <c r="H55" i="90"/>
  <c r="G55" i="90"/>
  <c r="DG232" i="92" s="1"/>
  <c r="F55" i="90"/>
  <c r="AN54" i="90"/>
  <c r="AN53" i="90"/>
  <c r="AN52" i="90"/>
  <c r="AN51" i="90"/>
  <c r="AN50" i="90"/>
  <c r="AN49" i="90"/>
  <c r="AN48" i="90"/>
  <c r="AN47" i="90"/>
  <c r="AN46" i="90"/>
  <c r="AN45" i="90"/>
  <c r="AN44" i="90"/>
  <c r="AN43" i="90"/>
  <c r="AN42" i="90"/>
  <c r="AN41" i="90"/>
  <c r="AN40" i="90"/>
  <c r="AN39" i="90"/>
  <c r="AN38" i="90"/>
  <c r="AN37" i="90"/>
  <c r="AN36" i="90"/>
  <c r="AN35" i="90"/>
  <c r="AN34" i="90"/>
  <c r="AN33" i="90"/>
  <c r="AN32" i="90"/>
  <c r="AN31" i="90"/>
  <c r="AN30" i="90"/>
  <c r="AN29" i="90"/>
  <c r="AN28" i="90"/>
  <c r="AN27" i="90"/>
  <c r="AN26" i="90"/>
  <c r="AN25" i="90"/>
  <c r="AN24" i="90"/>
  <c r="AN23" i="90"/>
  <c r="AN22" i="90"/>
  <c r="AN21" i="90"/>
  <c r="AN20" i="90"/>
  <c r="AN19" i="90"/>
  <c r="AN18" i="90"/>
  <c r="B18" i="90"/>
  <c r="B19" i="90" s="1"/>
  <c r="B20" i="90" s="1"/>
  <c r="A14" i="90"/>
  <c r="A13" i="90"/>
  <c r="AM64" i="89"/>
  <c r="AL64" i="89"/>
  <c r="DP227" i="92" s="1"/>
  <c r="AK64" i="89"/>
  <c r="DP226" i="92" s="1"/>
  <c r="AJ64" i="89"/>
  <c r="DP225" i="92" s="1"/>
  <c r="AI64" i="89"/>
  <c r="DP224" i="92" s="1"/>
  <c r="AH64" i="89"/>
  <c r="DP223" i="92" s="1"/>
  <c r="AG64" i="89"/>
  <c r="DP222" i="92" s="1"/>
  <c r="AF64" i="89"/>
  <c r="DP221" i="92" s="1"/>
  <c r="AE64" i="89"/>
  <c r="DP220" i="92" s="1"/>
  <c r="AD64" i="89"/>
  <c r="DP219" i="92" s="1"/>
  <c r="AC64" i="89"/>
  <c r="DP218" i="92" s="1"/>
  <c r="AB64" i="89"/>
  <c r="DP217" i="92" s="1"/>
  <c r="AA64" i="89"/>
  <c r="DP216" i="92" s="1"/>
  <c r="Z64" i="89"/>
  <c r="DP215" i="92" s="1"/>
  <c r="Y64" i="89"/>
  <c r="DP214" i="92" s="1"/>
  <c r="X64" i="89"/>
  <c r="DP213" i="92" s="1"/>
  <c r="W64" i="89"/>
  <c r="DP212" i="92" s="1"/>
  <c r="V64" i="89"/>
  <c r="DP211" i="92" s="1"/>
  <c r="U64" i="89"/>
  <c r="DP210" i="92" s="1"/>
  <c r="T64" i="89"/>
  <c r="DP209" i="92" s="1"/>
  <c r="S64" i="89"/>
  <c r="DP208" i="92" s="1"/>
  <c r="R64" i="89"/>
  <c r="DP207" i="92" s="1"/>
  <c r="Q64" i="89"/>
  <c r="DP206" i="92" s="1"/>
  <c r="P64" i="89"/>
  <c r="DP205" i="92" s="1"/>
  <c r="O64" i="89"/>
  <c r="DP204" i="92" s="1"/>
  <c r="N64" i="89"/>
  <c r="DP203" i="92" s="1"/>
  <c r="M64" i="89"/>
  <c r="DP202" i="92" s="1"/>
  <c r="L64" i="89"/>
  <c r="DP201" i="92" s="1"/>
  <c r="K64" i="89"/>
  <c r="DP200" i="92" s="1"/>
  <c r="J64" i="89"/>
  <c r="DP199" i="92" s="1"/>
  <c r="I64" i="89"/>
  <c r="DP198" i="92" s="1"/>
  <c r="H64" i="89"/>
  <c r="DP197" i="92" s="1"/>
  <c r="G64" i="89"/>
  <c r="DP196" i="92" s="1"/>
  <c r="F64" i="89"/>
  <c r="DP195" i="92" s="1"/>
  <c r="AN63" i="89"/>
  <c r="AN62" i="89"/>
  <c r="V61" i="89"/>
  <c r="DM211" i="92" s="1"/>
  <c r="AN60" i="89"/>
  <c r="AN59" i="89"/>
  <c r="AN58" i="89"/>
  <c r="AN56" i="89"/>
  <c r="AM55" i="89"/>
  <c r="AM61" i="89" s="1"/>
  <c r="AL55" i="89"/>
  <c r="DG227" i="92" s="1"/>
  <c r="AK55" i="89"/>
  <c r="AJ55" i="89"/>
  <c r="AI55" i="89"/>
  <c r="DG224" i="92" s="1"/>
  <c r="AH55" i="89"/>
  <c r="AG55" i="89"/>
  <c r="AF55" i="89"/>
  <c r="AE55" i="89"/>
  <c r="AD55" i="89"/>
  <c r="DG219" i="92" s="1"/>
  <c r="AC55" i="89"/>
  <c r="AB55" i="89"/>
  <c r="AA55" i="89"/>
  <c r="DG216" i="92" s="1"/>
  <c r="Z55" i="89"/>
  <c r="Y55" i="89"/>
  <c r="X55" i="89"/>
  <c r="W55" i="89"/>
  <c r="V55" i="89"/>
  <c r="DG211" i="92" s="1"/>
  <c r="U55" i="89"/>
  <c r="T55" i="89"/>
  <c r="S55" i="89"/>
  <c r="DG208" i="92" s="1"/>
  <c r="R55" i="89"/>
  <c r="Q55" i="89"/>
  <c r="P55" i="89"/>
  <c r="O55" i="89"/>
  <c r="N55" i="89"/>
  <c r="DG203" i="92" s="1"/>
  <c r="M55" i="89"/>
  <c r="L55" i="89"/>
  <c r="K55" i="89"/>
  <c r="DG200" i="92" s="1"/>
  <c r="J55" i="89"/>
  <c r="I55" i="89"/>
  <c r="H55" i="89"/>
  <c r="G55" i="89"/>
  <c r="F55" i="89"/>
  <c r="DG195" i="92" s="1"/>
  <c r="AN54" i="89"/>
  <c r="AN53" i="89"/>
  <c r="AN52" i="89"/>
  <c r="AN51" i="89"/>
  <c r="AN50" i="89"/>
  <c r="AN49" i="89"/>
  <c r="AN48" i="89"/>
  <c r="AN47" i="89"/>
  <c r="AN46" i="89"/>
  <c r="AN45" i="89"/>
  <c r="AN44" i="89"/>
  <c r="AN43" i="89"/>
  <c r="AN42" i="89"/>
  <c r="AN41" i="89"/>
  <c r="AN40" i="89"/>
  <c r="AN39" i="89"/>
  <c r="AN38" i="89"/>
  <c r="AN37" i="89"/>
  <c r="AN36" i="89"/>
  <c r="AN35" i="89"/>
  <c r="AN34" i="89"/>
  <c r="AN33" i="89"/>
  <c r="AN32" i="89"/>
  <c r="AN31" i="89"/>
  <c r="AN30" i="89"/>
  <c r="AN29" i="89"/>
  <c r="AN28" i="89"/>
  <c r="AN27" i="89"/>
  <c r="AN26" i="89"/>
  <c r="AN25" i="89"/>
  <c r="AN24" i="89"/>
  <c r="AN23" i="89"/>
  <c r="AN22" i="89"/>
  <c r="AN21" i="89"/>
  <c r="AN20" i="89"/>
  <c r="AN19" i="89"/>
  <c r="AN18" i="89"/>
  <c r="B18" i="89"/>
  <c r="B19" i="89" s="1"/>
  <c r="B20" i="89" s="1"/>
  <c r="A14" i="89"/>
  <c r="A13" i="89"/>
  <c r="AM64" i="88"/>
  <c r="AL64" i="88"/>
  <c r="DP191" i="92" s="1"/>
  <c r="AK64" i="88"/>
  <c r="DP190" i="92" s="1"/>
  <c r="AJ64" i="88"/>
  <c r="DP189" i="92" s="1"/>
  <c r="AI64" i="88"/>
  <c r="DP188" i="92" s="1"/>
  <c r="AH64" i="88"/>
  <c r="DP187" i="92" s="1"/>
  <c r="AG64" i="88"/>
  <c r="DP186" i="92" s="1"/>
  <c r="AF64" i="88"/>
  <c r="DP185" i="92" s="1"/>
  <c r="AE64" i="88"/>
  <c r="DP184" i="92" s="1"/>
  <c r="AD64" i="88"/>
  <c r="DP183" i="92" s="1"/>
  <c r="AC64" i="88"/>
  <c r="DP182" i="92" s="1"/>
  <c r="AB64" i="88"/>
  <c r="DP181" i="92" s="1"/>
  <c r="AA64" i="88"/>
  <c r="DP180" i="92" s="1"/>
  <c r="Z64" i="88"/>
  <c r="DP179" i="92" s="1"/>
  <c r="Y64" i="88"/>
  <c r="DP178" i="92" s="1"/>
  <c r="X64" i="88"/>
  <c r="DP177" i="92" s="1"/>
  <c r="W64" i="88"/>
  <c r="DP176" i="92" s="1"/>
  <c r="V64" i="88"/>
  <c r="DP175" i="92" s="1"/>
  <c r="U64" i="88"/>
  <c r="DP174" i="92" s="1"/>
  <c r="T64" i="88"/>
  <c r="DP173" i="92" s="1"/>
  <c r="S64" i="88"/>
  <c r="DP172" i="92" s="1"/>
  <c r="R64" i="88"/>
  <c r="DP171" i="92" s="1"/>
  <c r="Q64" i="88"/>
  <c r="DP170" i="92" s="1"/>
  <c r="P64" i="88"/>
  <c r="DP169" i="92" s="1"/>
  <c r="O64" i="88"/>
  <c r="DP168" i="92" s="1"/>
  <c r="N64" i="88"/>
  <c r="DP167" i="92" s="1"/>
  <c r="M64" i="88"/>
  <c r="DP166" i="92" s="1"/>
  <c r="L64" i="88"/>
  <c r="DP165" i="92" s="1"/>
  <c r="K64" i="88"/>
  <c r="DP164" i="92" s="1"/>
  <c r="J64" i="88"/>
  <c r="DP163" i="92" s="1"/>
  <c r="I64" i="88"/>
  <c r="DP162" i="92" s="1"/>
  <c r="H64" i="88"/>
  <c r="DP161" i="92" s="1"/>
  <c r="G64" i="88"/>
  <c r="DP160" i="92" s="1"/>
  <c r="F64" i="88"/>
  <c r="DP159" i="92" s="1"/>
  <c r="AN63" i="88"/>
  <c r="AN62" i="88"/>
  <c r="AN60" i="88"/>
  <c r="AN59" i="88"/>
  <c r="AN58" i="88"/>
  <c r="AN56" i="88"/>
  <c r="AM55" i="88"/>
  <c r="AM61" i="88" s="1"/>
  <c r="AL55" i="88"/>
  <c r="DG191" i="92" s="1"/>
  <c r="AK55" i="88"/>
  <c r="AJ55" i="88"/>
  <c r="AI55" i="88"/>
  <c r="AH55" i="88"/>
  <c r="AG55" i="88"/>
  <c r="AF55" i="88"/>
  <c r="AE55" i="88"/>
  <c r="DG184" i="92" s="1"/>
  <c r="AD55" i="88"/>
  <c r="DG183" i="92" s="1"/>
  <c r="AC55" i="88"/>
  <c r="AB55" i="88"/>
  <c r="AA55" i="88"/>
  <c r="Z55" i="88"/>
  <c r="Y55" i="88"/>
  <c r="X55" i="88"/>
  <c r="W55" i="88"/>
  <c r="DG176" i="92" s="1"/>
  <c r="V55" i="88"/>
  <c r="DG175" i="92" s="1"/>
  <c r="U55" i="88"/>
  <c r="T55" i="88"/>
  <c r="S55" i="88"/>
  <c r="R55" i="88"/>
  <c r="Q55" i="88"/>
  <c r="P55" i="88"/>
  <c r="O55" i="88"/>
  <c r="DG168" i="92" s="1"/>
  <c r="N55" i="88"/>
  <c r="DG167" i="92" s="1"/>
  <c r="M55" i="88"/>
  <c r="L55" i="88"/>
  <c r="K55" i="88"/>
  <c r="J55" i="88"/>
  <c r="I55" i="88"/>
  <c r="H55" i="88"/>
  <c r="G55" i="88"/>
  <c r="DG160" i="92" s="1"/>
  <c r="F55" i="88"/>
  <c r="DG159" i="92" s="1"/>
  <c r="AN54" i="88"/>
  <c r="AN53" i="88"/>
  <c r="AN52" i="88"/>
  <c r="AN51" i="88"/>
  <c r="AN50" i="88"/>
  <c r="AN49" i="88"/>
  <c r="AN48" i="88"/>
  <c r="AN47" i="88"/>
  <c r="AN46" i="88"/>
  <c r="AN45" i="88"/>
  <c r="AN44" i="88"/>
  <c r="AN43" i="88"/>
  <c r="AN42" i="88"/>
  <c r="AN41" i="88"/>
  <c r="AN40" i="88"/>
  <c r="AN39" i="88"/>
  <c r="AN38" i="88"/>
  <c r="AN37" i="88"/>
  <c r="AN36" i="88"/>
  <c r="AN35" i="88"/>
  <c r="AN34" i="88"/>
  <c r="AN33" i="88"/>
  <c r="AN32" i="88"/>
  <c r="AN31" i="88"/>
  <c r="AN30" i="88"/>
  <c r="AN29" i="88"/>
  <c r="AN28" i="88"/>
  <c r="AN27" i="88"/>
  <c r="AN26" i="88"/>
  <c r="AN25" i="88"/>
  <c r="AN24" i="88"/>
  <c r="AN23" i="88"/>
  <c r="AN22" i="88"/>
  <c r="AN21" i="88"/>
  <c r="AN20" i="88"/>
  <c r="AN19" i="88"/>
  <c r="AN18" i="88"/>
  <c r="B18" i="88"/>
  <c r="B19" i="88" s="1"/>
  <c r="B20" i="88" s="1"/>
  <c r="A14" i="88"/>
  <c r="A13" i="88"/>
  <c r="AM64" i="87"/>
  <c r="AL64" i="87"/>
  <c r="DP155" i="92" s="1"/>
  <c r="AK64" i="87"/>
  <c r="DP154" i="92" s="1"/>
  <c r="AJ64" i="87"/>
  <c r="DP153" i="92" s="1"/>
  <c r="AI64" i="87"/>
  <c r="DP152" i="92" s="1"/>
  <c r="AH64" i="87"/>
  <c r="DP151" i="92" s="1"/>
  <c r="AG64" i="87"/>
  <c r="DP150" i="92" s="1"/>
  <c r="AF64" i="87"/>
  <c r="DP149" i="92" s="1"/>
  <c r="AE64" i="87"/>
  <c r="DP148" i="92" s="1"/>
  <c r="AD64" i="87"/>
  <c r="DP147" i="92" s="1"/>
  <c r="AC64" i="87"/>
  <c r="DP146" i="92" s="1"/>
  <c r="AB64" i="87"/>
  <c r="DP145" i="92" s="1"/>
  <c r="AA64" i="87"/>
  <c r="DP144" i="92" s="1"/>
  <c r="Z64" i="87"/>
  <c r="DP143" i="92" s="1"/>
  <c r="Y64" i="87"/>
  <c r="DP142" i="92" s="1"/>
  <c r="X64" i="87"/>
  <c r="DP141" i="92" s="1"/>
  <c r="W64" i="87"/>
  <c r="DP140" i="92" s="1"/>
  <c r="V64" i="87"/>
  <c r="DP139" i="92" s="1"/>
  <c r="U64" i="87"/>
  <c r="DP138" i="92" s="1"/>
  <c r="T64" i="87"/>
  <c r="DP137" i="92" s="1"/>
  <c r="S64" i="87"/>
  <c r="DP136" i="92" s="1"/>
  <c r="R64" i="87"/>
  <c r="DP135" i="92" s="1"/>
  <c r="Q64" i="87"/>
  <c r="DP134" i="92" s="1"/>
  <c r="P64" i="87"/>
  <c r="DP133" i="92" s="1"/>
  <c r="O64" i="87"/>
  <c r="DP132" i="92" s="1"/>
  <c r="N64" i="87"/>
  <c r="DP131" i="92" s="1"/>
  <c r="M64" i="87"/>
  <c r="DP130" i="92" s="1"/>
  <c r="L64" i="87"/>
  <c r="DP129" i="92" s="1"/>
  <c r="K64" i="87"/>
  <c r="DP128" i="92" s="1"/>
  <c r="J64" i="87"/>
  <c r="DP127" i="92" s="1"/>
  <c r="I64" i="87"/>
  <c r="DP126" i="92" s="1"/>
  <c r="H64" i="87"/>
  <c r="DP125" i="92" s="1"/>
  <c r="G64" i="87"/>
  <c r="DP124" i="92" s="1"/>
  <c r="F64" i="87"/>
  <c r="DP123" i="92" s="1"/>
  <c r="AN63" i="87"/>
  <c r="AN62" i="87"/>
  <c r="AN60" i="87"/>
  <c r="AN59" i="87"/>
  <c r="AN58" i="87"/>
  <c r="AN56" i="87"/>
  <c r="AM55" i="87"/>
  <c r="AM61" i="87" s="1"/>
  <c r="AM65" i="87" s="1"/>
  <c r="AL55" i="87"/>
  <c r="AK55" i="87"/>
  <c r="DG154" i="92" s="1"/>
  <c r="AJ55" i="87"/>
  <c r="AI55" i="87"/>
  <c r="AH55" i="87"/>
  <c r="AG55" i="87"/>
  <c r="DG150" i="92" s="1"/>
  <c r="AF55" i="87"/>
  <c r="AE55" i="87"/>
  <c r="AD55" i="87"/>
  <c r="AC55" i="87"/>
  <c r="DG146" i="92" s="1"/>
  <c r="AB55" i="87"/>
  <c r="AA55" i="87"/>
  <c r="Z55" i="87"/>
  <c r="Y55" i="87"/>
  <c r="DG142" i="92" s="1"/>
  <c r="X55" i="87"/>
  <c r="W55" i="87"/>
  <c r="V55" i="87"/>
  <c r="U55" i="87"/>
  <c r="DG138" i="92" s="1"/>
  <c r="T55" i="87"/>
  <c r="S55" i="87"/>
  <c r="R55" i="87"/>
  <c r="Q55" i="87"/>
  <c r="DG134" i="92" s="1"/>
  <c r="P55" i="87"/>
  <c r="O55" i="87"/>
  <c r="N55" i="87"/>
  <c r="M55" i="87"/>
  <c r="DG130" i="92" s="1"/>
  <c r="L55" i="87"/>
  <c r="K55" i="87"/>
  <c r="J55" i="87"/>
  <c r="I55" i="87"/>
  <c r="DG126" i="92" s="1"/>
  <c r="H55" i="87"/>
  <c r="G55" i="87"/>
  <c r="F55" i="87"/>
  <c r="AN54" i="87"/>
  <c r="AN53" i="87"/>
  <c r="AN52" i="87"/>
  <c r="AN51" i="87"/>
  <c r="AN50" i="87"/>
  <c r="AN49" i="87"/>
  <c r="AN48" i="87"/>
  <c r="AN47" i="87"/>
  <c r="AN46" i="87"/>
  <c r="AN45" i="87"/>
  <c r="AN44" i="87"/>
  <c r="AN43" i="87"/>
  <c r="AN42" i="87"/>
  <c r="AN41" i="87"/>
  <c r="AN40" i="87"/>
  <c r="AN39" i="87"/>
  <c r="AN38" i="87"/>
  <c r="AN37" i="87"/>
  <c r="AN36" i="87"/>
  <c r="AN35" i="87"/>
  <c r="AN34" i="87"/>
  <c r="AN33" i="87"/>
  <c r="AN32" i="87"/>
  <c r="AN31" i="87"/>
  <c r="AN30" i="87"/>
  <c r="AN29" i="87"/>
  <c r="AN28" i="87"/>
  <c r="AN27" i="87"/>
  <c r="AN26" i="87"/>
  <c r="AN25" i="87"/>
  <c r="AN24" i="87"/>
  <c r="AN23" i="87"/>
  <c r="AN22" i="87"/>
  <c r="AN21" i="87"/>
  <c r="AN20" i="87"/>
  <c r="AN19" i="87"/>
  <c r="AN18" i="87"/>
  <c r="B18" i="87"/>
  <c r="B19" i="87" s="1"/>
  <c r="B20" i="87" s="1"/>
  <c r="A14" i="87"/>
  <c r="A13" i="87"/>
  <c r="AM64" i="86"/>
  <c r="AL64" i="86"/>
  <c r="DP119" i="92" s="1"/>
  <c r="AK64" i="86"/>
  <c r="DP118" i="92" s="1"/>
  <c r="AJ64" i="86"/>
  <c r="DP117" i="92" s="1"/>
  <c r="AI64" i="86"/>
  <c r="DP116" i="92" s="1"/>
  <c r="AH64" i="86"/>
  <c r="DP115" i="92" s="1"/>
  <c r="AG64" i="86"/>
  <c r="DP114" i="92" s="1"/>
  <c r="AF64" i="86"/>
  <c r="DP113" i="92" s="1"/>
  <c r="AE64" i="86"/>
  <c r="DP112" i="92" s="1"/>
  <c r="AD64" i="86"/>
  <c r="DP111" i="92" s="1"/>
  <c r="AC64" i="86"/>
  <c r="DP110" i="92" s="1"/>
  <c r="AB64" i="86"/>
  <c r="DP109" i="92" s="1"/>
  <c r="AA64" i="86"/>
  <c r="DP108" i="92" s="1"/>
  <c r="Z64" i="86"/>
  <c r="DP107" i="92" s="1"/>
  <c r="Y64" i="86"/>
  <c r="DP106" i="92" s="1"/>
  <c r="X64" i="86"/>
  <c r="DP105" i="92" s="1"/>
  <c r="W64" i="86"/>
  <c r="DP104" i="92" s="1"/>
  <c r="V64" i="86"/>
  <c r="DP103" i="92" s="1"/>
  <c r="U64" i="86"/>
  <c r="DP102" i="92" s="1"/>
  <c r="T64" i="86"/>
  <c r="DP101" i="92" s="1"/>
  <c r="S64" i="86"/>
  <c r="DP100" i="92" s="1"/>
  <c r="R64" i="86"/>
  <c r="DP99" i="92" s="1"/>
  <c r="Q64" i="86"/>
  <c r="DP98" i="92" s="1"/>
  <c r="P64" i="86"/>
  <c r="DP97" i="92" s="1"/>
  <c r="O64" i="86"/>
  <c r="DP96" i="92" s="1"/>
  <c r="N64" i="86"/>
  <c r="DP95" i="92" s="1"/>
  <c r="M64" i="86"/>
  <c r="DP94" i="92" s="1"/>
  <c r="L64" i="86"/>
  <c r="DP93" i="92" s="1"/>
  <c r="K64" i="86"/>
  <c r="DP92" i="92" s="1"/>
  <c r="J64" i="86"/>
  <c r="DP91" i="92" s="1"/>
  <c r="I64" i="86"/>
  <c r="DP90" i="92" s="1"/>
  <c r="H64" i="86"/>
  <c r="DP89" i="92" s="1"/>
  <c r="G64" i="86"/>
  <c r="DP88" i="92" s="1"/>
  <c r="F64" i="86"/>
  <c r="DP87" i="92" s="1"/>
  <c r="AN63" i="86"/>
  <c r="AN62" i="86"/>
  <c r="AN60" i="86"/>
  <c r="AN59" i="86"/>
  <c r="AN58" i="86"/>
  <c r="AN56" i="86"/>
  <c r="AM55" i="86"/>
  <c r="AM61" i="86" s="1"/>
  <c r="AL55" i="86"/>
  <c r="DG119" i="92" s="1"/>
  <c r="AK55" i="86"/>
  <c r="AJ55" i="86"/>
  <c r="AI55" i="86"/>
  <c r="AH55" i="86"/>
  <c r="AG55" i="86"/>
  <c r="AF55" i="86"/>
  <c r="AE55" i="86"/>
  <c r="DG112" i="92" s="1"/>
  <c r="AD55" i="86"/>
  <c r="DG111" i="92" s="1"/>
  <c r="AC55" i="86"/>
  <c r="AB55" i="86"/>
  <c r="AA55" i="86"/>
  <c r="Z55" i="86"/>
  <c r="Y55" i="86"/>
  <c r="X55" i="86"/>
  <c r="W55" i="86"/>
  <c r="DG104" i="92" s="1"/>
  <c r="V55" i="86"/>
  <c r="DG103" i="92" s="1"/>
  <c r="U55" i="86"/>
  <c r="T55" i="86"/>
  <c r="S55" i="86"/>
  <c r="R55" i="86"/>
  <c r="Q55" i="86"/>
  <c r="P55" i="86"/>
  <c r="O55" i="86"/>
  <c r="DG96" i="92" s="1"/>
  <c r="N55" i="86"/>
  <c r="DG95" i="92" s="1"/>
  <c r="M55" i="86"/>
  <c r="L55" i="86"/>
  <c r="K55" i="86"/>
  <c r="J55" i="86"/>
  <c r="I55" i="86"/>
  <c r="H55" i="86"/>
  <c r="G55" i="86"/>
  <c r="DG88" i="92" s="1"/>
  <c r="F55" i="86"/>
  <c r="DG87" i="92" s="1"/>
  <c r="AN54" i="86"/>
  <c r="AN53" i="86"/>
  <c r="AN52" i="86"/>
  <c r="AN51" i="86"/>
  <c r="AN50" i="86"/>
  <c r="AN49" i="86"/>
  <c r="AN48" i="86"/>
  <c r="AN47" i="86"/>
  <c r="AN46" i="86"/>
  <c r="AN45" i="86"/>
  <c r="AN44" i="86"/>
  <c r="AN43" i="86"/>
  <c r="AN42" i="86"/>
  <c r="AN41" i="86"/>
  <c r="AN40" i="86"/>
  <c r="AN39" i="86"/>
  <c r="AN38" i="86"/>
  <c r="AN37" i="86"/>
  <c r="AN36" i="86"/>
  <c r="AN35" i="86"/>
  <c r="AN34" i="86"/>
  <c r="AN33" i="86"/>
  <c r="AN32" i="86"/>
  <c r="AN31" i="86"/>
  <c r="AN30" i="86"/>
  <c r="AN29" i="86"/>
  <c r="AN28" i="86"/>
  <c r="AN27" i="86"/>
  <c r="AN26" i="86"/>
  <c r="AN25" i="86"/>
  <c r="AN24" i="86"/>
  <c r="AN23" i="86"/>
  <c r="AN22" i="86"/>
  <c r="AN21" i="86"/>
  <c r="AN20" i="86"/>
  <c r="AN19" i="86"/>
  <c r="AN18" i="86"/>
  <c r="B18" i="86"/>
  <c r="B19" i="86" s="1"/>
  <c r="B20" i="86" s="1"/>
  <c r="A14" i="86"/>
  <c r="A13" i="86"/>
  <c r="AN64" i="88" l="1"/>
  <c r="AM65" i="89"/>
  <c r="F61" i="89"/>
  <c r="DM195" i="92" s="1"/>
  <c r="F61" i="91"/>
  <c r="DM267" i="92" s="1"/>
  <c r="AL61" i="91"/>
  <c r="DM299" i="92" s="1"/>
  <c r="V61" i="91"/>
  <c r="DM283" i="92" s="1"/>
  <c r="H61" i="91"/>
  <c r="DG269" i="92"/>
  <c r="T61" i="91"/>
  <c r="DG281" i="92"/>
  <c r="AF61" i="91"/>
  <c r="DG293" i="92"/>
  <c r="I61" i="91"/>
  <c r="DG270" i="92"/>
  <c r="M61" i="91"/>
  <c r="DG274" i="92"/>
  <c r="Q61" i="91"/>
  <c r="DG278" i="92"/>
  <c r="U61" i="91"/>
  <c r="DG282" i="92"/>
  <c r="Y61" i="91"/>
  <c r="DG286" i="92"/>
  <c r="AC61" i="91"/>
  <c r="DG290" i="92"/>
  <c r="AG61" i="91"/>
  <c r="DG294" i="92"/>
  <c r="AK61" i="91"/>
  <c r="DG298" i="92"/>
  <c r="K61" i="91"/>
  <c r="AA61" i="91"/>
  <c r="X61" i="91"/>
  <c r="DG285" i="92"/>
  <c r="J61" i="91"/>
  <c r="DG271" i="92"/>
  <c r="R61" i="91"/>
  <c r="DG279" i="92"/>
  <c r="Z61" i="91"/>
  <c r="DG287" i="92"/>
  <c r="AH61" i="91"/>
  <c r="DG295" i="92"/>
  <c r="N61" i="91"/>
  <c r="DM275" i="92" s="1"/>
  <c r="AD61" i="91"/>
  <c r="DM291" i="92" s="1"/>
  <c r="L61" i="91"/>
  <c r="DG273" i="92"/>
  <c r="P61" i="91"/>
  <c r="DG277" i="92"/>
  <c r="AB61" i="91"/>
  <c r="DG289" i="92"/>
  <c r="AJ61" i="91"/>
  <c r="DG297" i="92"/>
  <c r="G61" i="91"/>
  <c r="DG268" i="92"/>
  <c r="O61" i="91"/>
  <c r="DG276" i="92"/>
  <c r="W61" i="91"/>
  <c r="DG284" i="92"/>
  <c r="AE61" i="91"/>
  <c r="DG292" i="92"/>
  <c r="S61" i="91"/>
  <c r="AI61" i="91"/>
  <c r="K61" i="90"/>
  <c r="DG236" i="92"/>
  <c r="S61" i="90"/>
  <c r="DG244" i="92"/>
  <c r="AA61" i="90"/>
  <c r="DG252" i="92"/>
  <c r="AI61" i="90"/>
  <c r="DG260" i="92"/>
  <c r="AE61" i="90"/>
  <c r="H61" i="90"/>
  <c r="DM233" i="92" s="1"/>
  <c r="DG233" i="92"/>
  <c r="L61" i="90"/>
  <c r="DM237" i="92" s="1"/>
  <c r="DG237" i="92"/>
  <c r="P61" i="90"/>
  <c r="DM241" i="92" s="1"/>
  <c r="DG241" i="92"/>
  <c r="T61" i="90"/>
  <c r="DM245" i="92" s="1"/>
  <c r="DG245" i="92"/>
  <c r="X61" i="90"/>
  <c r="DM249" i="92" s="1"/>
  <c r="DG249" i="92"/>
  <c r="AB61" i="90"/>
  <c r="DM253" i="92" s="1"/>
  <c r="DG253" i="92"/>
  <c r="AF61" i="90"/>
  <c r="DM257" i="92" s="1"/>
  <c r="DG257" i="92"/>
  <c r="AJ61" i="90"/>
  <c r="DM261" i="92" s="1"/>
  <c r="DG261" i="92"/>
  <c r="G61" i="90"/>
  <c r="I61" i="90"/>
  <c r="DM234" i="92" s="1"/>
  <c r="DG234" i="92"/>
  <c r="M61" i="90"/>
  <c r="DM238" i="92" s="1"/>
  <c r="DG238" i="92"/>
  <c r="Q61" i="90"/>
  <c r="DM242" i="92" s="1"/>
  <c r="DG242" i="92"/>
  <c r="U61" i="90"/>
  <c r="DM246" i="92" s="1"/>
  <c r="DG246" i="92"/>
  <c r="Y61" i="90"/>
  <c r="DM250" i="92" s="1"/>
  <c r="DG250" i="92"/>
  <c r="AC61" i="90"/>
  <c r="DM254" i="92" s="1"/>
  <c r="DG254" i="92"/>
  <c r="AG61" i="90"/>
  <c r="DM258" i="92" s="1"/>
  <c r="DG258" i="92"/>
  <c r="AK61" i="90"/>
  <c r="DM262" i="92" s="1"/>
  <c r="DG262" i="92"/>
  <c r="O61" i="90"/>
  <c r="F61" i="90"/>
  <c r="DG231" i="92"/>
  <c r="J61" i="90"/>
  <c r="DG235" i="92"/>
  <c r="N61" i="90"/>
  <c r="DG239" i="92"/>
  <c r="R61" i="90"/>
  <c r="DG243" i="92"/>
  <c r="V61" i="90"/>
  <c r="DG247" i="92"/>
  <c r="Z61" i="90"/>
  <c r="DG251" i="92"/>
  <c r="AD61" i="90"/>
  <c r="DG255" i="92"/>
  <c r="AH61" i="90"/>
  <c r="DG259" i="92"/>
  <c r="AL61" i="90"/>
  <c r="DG263" i="92"/>
  <c r="W61" i="90"/>
  <c r="AL61" i="89"/>
  <c r="DM227" i="92" s="1"/>
  <c r="O61" i="89"/>
  <c r="O65" i="89" s="1"/>
  <c r="DQ204" i="92" s="1"/>
  <c r="DG204" i="92"/>
  <c r="AI61" i="89"/>
  <c r="AI65" i="89" s="1"/>
  <c r="DQ224" i="92" s="1"/>
  <c r="H61" i="89"/>
  <c r="H65" i="89" s="1"/>
  <c r="DQ197" i="92" s="1"/>
  <c r="DG197" i="92"/>
  <c r="P61" i="89"/>
  <c r="DG205" i="92"/>
  <c r="X61" i="89"/>
  <c r="X65" i="89" s="1"/>
  <c r="DQ213" i="92" s="1"/>
  <c r="DG213" i="92"/>
  <c r="AF61" i="89"/>
  <c r="AF65" i="89" s="1"/>
  <c r="DQ221" i="92" s="1"/>
  <c r="DG221" i="92"/>
  <c r="J61" i="89"/>
  <c r="J65" i="89" s="1"/>
  <c r="DQ199" i="92" s="1"/>
  <c r="DG199" i="92"/>
  <c r="R61" i="89"/>
  <c r="DM207" i="92" s="1"/>
  <c r="DG207" i="92"/>
  <c r="Z61" i="89"/>
  <c r="Z65" i="89" s="1"/>
  <c r="DQ215" i="92" s="1"/>
  <c r="DG215" i="92"/>
  <c r="AH61" i="89"/>
  <c r="DM223" i="92" s="1"/>
  <c r="DG223" i="92"/>
  <c r="N61" i="89"/>
  <c r="DM203" i="92" s="1"/>
  <c r="AD61" i="89"/>
  <c r="DM219" i="92" s="1"/>
  <c r="G61" i="89"/>
  <c r="DG196" i="92"/>
  <c r="W61" i="89"/>
  <c r="W65" i="89" s="1"/>
  <c r="DQ212" i="92" s="1"/>
  <c r="DG212" i="92"/>
  <c r="AE61" i="89"/>
  <c r="DM220" i="92" s="1"/>
  <c r="DG220" i="92"/>
  <c r="S61" i="89"/>
  <c r="S65" i="89" s="1"/>
  <c r="DQ208" i="92" s="1"/>
  <c r="L61" i="89"/>
  <c r="L65" i="89" s="1"/>
  <c r="DQ201" i="92" s="1"/>
  <c r="DG201" i="92"/>
  <c r="T61" i="89"/>
  <c r="T65" i="89" s="1"/>
  <c r="DQ209" i="92" s="1"/>
  <c r="DG209" i="92"/>
  <c r="AB61" i="89"/>
  <c r="AB65" i="89" s="1"/>
  <c r="DQ217" i="92" s="1"/>
  <c r="DG217" i="92"/>
  <c r="AJ61" i="89"/>
  <c r="AJ65" i="89" s="1"/>
  <c r="DQ225" i="92" s="1"/>
  <c r="DG225" i="92"/>
  <c r="I61" i="89"/>
  <c r="DM198" i="92" s="1"/>
  <c r="DG198" i="92"/>
  <c r="M61" i="89"/>
  <c r="M65" i="89" s="1"/>
  <c r="DQ202" i="92" s="1"/>
  <c r="DG202" i="92"/>
  <c r="Q61" i="89"/>
  <c r="Q65" i="89" s="1"/>
  <c r="DQ206" i="92" s="1"/>
  <c r="DG206" i="92"/>
  <c r="U61" i="89"/>
  <c r="U65" i="89" s="1"/>
  <c r="DQ210" i="92" s="1"/>
  <c r="DG210" i="92"/>
  <c r="Y61" i="89"/>
  <c r="DM214" i="92" s="1"/>
  <c r="DG214" i="92"/>
  <c r="AC61" i="89"/>
  <c r="AC65" i="89" s="1"/>
  <c r="DQ218" i="92" s="1"/>
  <c r="DG218" i="92"/>
  <c r="AG61" i="89"/>
  <c r="AG65" i="89" s="1"/>
  <c r="DQ222" i="92" s="1"/>
  <c r="DG222" i="92"/>
  <c r="AK61" i="89"/>
  <c r="AK65" i="89" s="1"/>
  <c r="DQ226" i="92" s="1"/>
  <c r="DG226" i="92"/>
  <c r="K61" i="89"/>
  <c r="K65" i="89" s="1"/>
  <c r="DQ200" i="92" s="1"/>
  <c r="AA61" i="89"/>
  <c r="AA65" i="89" s="1"/>
  <c r="DQ216" i="92" s="1"/>
  <c r="DM204" i="92"/>
  <c r="P65" i="89"/>
  <c r="DQ205" i="92" s="1"/>
  <c r="DM205" i="92"/>
  <c r="DM221" i="92"/>
  <c r="G65" i="89"/>
  <c r="DQ196" i="92" s="1"/>
  <c r="DM196" i="92"/>
  <c r="I65" i="89"/>
  <c r="DQ198" i="92" s="1"/>
  <c r="Y65" i="89"/>
  <c r="DQ214" i="92" s="1"/>
  <c r="DM200" i="92"/>
  <c r="F61" i="88"/>
  <c r="P61" i="88"/>
  <c r="DM169" i="92" s="1"/>
  <c r="DG169" i="92"/>
  <c r="I61" i="88"/>
  <c r="DM162" i="92" s="1"/>
  <c r="DG162" i="92"/>
  <c r="M61" i="88"/>
  <c r="DG166" i="92"/>
  <c r="Q61" i="88"/>
  <c r="DM170" i="92" s="1"/>
  <c r="DG170" i="92"/>
  <c r="G61" i="88"/>
  <c r="DM160" i="92" s="1"/>
  <c r="H61" i="88"/>
  <c r="DM161" i="92" s="1"/>
  <c r="DG161" i="92"/>
  <c r="T61" i="88"/>
  <c r="DM173" i="92" s="1"/>
  <c r="DG173" i="92"/>
  <c r="J61" i="88"/>
  <c r="J65" i="88" s="1"/>
  <c r="DQ163" i="92" s="1"/>
  <c r="DG163" i="92"/>
  <c r="R61" i="88"/>
  <c r="R65" i="88" s="1"/>
  <c r="DQ171" i="92" s="1"/>
  <c r="DG171" i="92"/>
  <c r="N61" i="88"/>
  <c r="N65" i="88" s="1"/>
  <c r="DQ167" i="92" s="1"/>
  <c r="L61" i="88"/>
  <c r="DM165" i="92" s="1"/>
  <c r="DG165" i="92"/>
  <c r="K61" i="88"/>
  <c r="DM164" i="92" s="1"/>
  <c r="DG164" i="92"/>
  <c r="S61" i="88"/>
  <c r="S65" i="88" s="1"/>
  <c r="DQ172" i="92" s="1"/>
  <c r="DG172" i="92"/>
  <c r="O61" i="88"/>
  <c r="DM168" i="92" s="1"/>
  <c r="Z61" i="88"/>
  <c r="Z65" i="88" s="1"/>
  <c r="DQ179" i="92" s="1"/>
  <c r="DG179" i="92"/>
  <c r="X61" i="88"/>
  <c r="DM177" i="92" s="1"/>
  <c r="DG177" i="92"/>
  <c r="AB61" i="88"/>
  <c r="DM181" i="92" s="1"/>
  <c r="DG181" i="92"/>
  <c r="AF61" i="88"/>
  <c r="DM185" i="92" s="1"/>
  <c r="DG185" i="92"/>
  <c r="AJ61" i="88"/>
  <c r="DM189" i="92" s="1"/>
  <c r="DG189" i="92"/>
  <c r="V61" i="88"/>
  <c r="V65" i="88" s="1"/>
  <c r="DQ175" i="92" s="1"/>
  <c r="AL61" i="88"/>
  <c r="AL65" i="88" s="1"/>
  <c r="DQ191" i="92" s="1"/>
  <c r="AH61" i="88"/>
  <c r="DG187" i="92"/>
  <c r="AD61" i="88"/>
  <c r="AD65" i="88" s="1"/>
  <c r="DQ183" i="92" s="1"/>
  <c r="AA61" i="88"/>
  <c r="AA65" i="88" s="1"/>
  <c r="DQ180" i="92" s="1"/>
  <c r="DG180" i="92"/>
  <c r="AI61" i="88"/>
  <c r="DM188" i="92" s="1"/>
  <c r="DG188" i="92"/>
  <c r="AE61" i="88"/>
  <c r="DM184" i="92" s="1"/>
  <c r="AN55" i="88"/>
  <c r="AN61" i="88" s="1"/>
  <c r="AN65" i="88" s="1"/>
  <c r="U61" i="88"/>
  <c r="DM174" i="92" s="1"/>
  <c r="DG174" i="92"/>
  <c r="Y61" i="88"/>
  <c r="Y65" i="88" s="1"/>
  <c r="DQ178" i="92" s="1"/>
  <c r="DG178" i="92"/>
  <c r="AC61" i="88"/>
  <c r="DM182" i="92" s="1"/>
  <c r="DG182" i="92"/>
  <c r="AG61" i="88"/>
  <c r="AG65" i="88" s="1"/>
  <c r="DQ186" i="92" s="1"/>
  <c r="DG186" i="92"/>
  <c r="AK61" i="88"/>
  <c r="AK65" i="88" s="1"/>
  <c r="DQ190" i="92" s="1"/>
  <c r="DG190" i="92"/>
  <c r="W61" i="88"/>
  <c r="DM176" i="92" s="1"/>
  <c r="DM171" i="92"/>
  <c r="AH65" i="88"/>
  <c r="DQ187" i="92" s="1"/>
  <c r="DM187" i="92"/>
  <c r="F65" i="88"/>
  <c r="DQ159" i="92" s="1"/>
  <c r="DM159" i="92"/>
  <c r="M65" i="88"/>
  <c r="DQ166" i="92" s="1"/>
  <c r="DM166" i="92"/>
  <c r="AC65" i="88"/>
  <c r="DQ182" i="92" s="1"/>
  <c r="M61" i="87"/>
  <c r="DM130" i="92" s="1"/>
  <c r="N61" i="87"/>
  <c r="DG131" i="92"/>
  <c r="V61" i="87"/>
  <c r="V65" i="87" s="1"/>
  <c r="DQ139" i="92" s="1"/>
  <c r="DG139" i="92"/>
  <c r="AD61" i="87"/>
  <c r="DM147" i="92" s="1"/>
  <c r="DG147" i="92"/>
  <c r="AL61" i="87"/>
  <c r="AL65" i="87" s="1"/>
  <c r="DQ155" i="92" s="1"/>
  <c r="DG155" i="92"/>
  <c r="AG61" i="87"/>
  <c r="AG65" i="87" s="1"/>
  <c r="DQ150" i="92" s="1"/>
  <c r="H61" i="87"/>
  <c r="H65" i="87" s="1"/>
  <c r="DQ125" i="92" s="1"/>
  <c r="DG125" i="92"/>
  <c r="L61" i="87"/>
  <c r="L65" i="87" s="1"/>
  <c r="DQ129" i="92" s="1"/>
  <c r="DG129" i="92"/>
  <c r="P61" i="87"/>
  <c r="P65" i="87" s="1"/>
  <c r="DQ133" i="92" s="1"/>
  <c r="DG133" i="92"/>
  <c r="T61" i="87"/>
  <c r="T65" i="87" s="1"/>
  <c r="DQ137" i="92" s="1"/>
  <c r="DG137" i="92"/>
  <c r="X61" i="87"/>
  <c r="DM141" i="92" s="1"/>
  <c r="DG141" i="92"/>
  <c r="AB61" i="87"/>
  <c r="DM145" i="92" s="1"/>
  <c r="DG145" i="92"/>
  <c r="AF61" i="87"/>
  <c r="DM149" i="92" s="1"/>
  <c r="DG149" i="92"/>
  <c r="AJ61" i="87"/>
  <c r="DM153" i="92" s="1"/>
  <c r="DG153" i="92"/>
  <c r="I61" i="87"/>
  <c r="Y61" i="87"/>
  <c r="Y65" i="87" s="1"/>
  <c r="DQ142" i="92" s="1"/>
  <c r="AC61" i="87"/>
  <c r="DM146" i="92" s="1"/>
  <c r="F61" i="87"/>
  <c r="DG123" i="92"/>
  <c r="J61" i="87"/>
  <c r="J65" i="87" s="1"/>
  <c r="DQ127" i="92" s="1"/>
  <c r="DG127" i="92"/>
  <c r="R61" i="87"/>
  <c r="R65" i="87" s="1"/>
  <c r="DQ135" i="92" s="1"/>
  <c r="DG135" i="92"/>
  <c r="Z61" i="87"/>
  <c r="Z65" i="87" s="1"/>
  <c r="DQ143" i="92" s="1"/>
  <c r="DG143" i="92"/>
  <c r="AH61" i="87"/>
  <c r="AH65" i="87" s="1"/>
  <c r="DQ151" i="92" s="1"/>
  <c r="DG151" i="92"/>
  <c r="Q61" i="87"/>
  <c r="Q65" i="87" s="1"/>
  <c r="DQ134" i="92" s="1"/>
  <c r="G61" i="87"/>
  <c r="G65" i="87" s="1"/>
  <c r="DQ124" i="92" s="1"/>
  <c r="DG124" i="92"/>
  <c r="K61" i="87"/>
  <c r="K65" i="87" s="1"/>
  <c r="DQ128" i="92" s="1"/>
  <c r="DG128" i="92"/>
  <c r="O61" i="87"/>
  <c r="O65" i="87" s="1"/>
  <c r="DQ132" i="92" s="1"/>
  <c r="DG132" i="92"/>
  <c r="S61" i="87"/>
  <c r="S65" i="87" s="1"/>
  <c r="DQ136" i="92" s="1"/>
  <c r="DG136" i="92"/>
  <c r="W61" i="87"/>
  <c r="DM140" i="92" s="1"/>
  <c r="DG140" i="92"/>
  <c r="AA61" i="87"/>
  <c r="AA65" i="87" s="1"/>
  <c r="DQ144" i="92" s="1"/>
  <c r="DG144" i="92"/>
  <c r="AE61" i="87"/>
  <c r="DM148" i="92" s="1"/>
  <c r="DG148" i="92"/>
  <c r="AI61" i="87"/>
  <c r="AI65" i="87" s="1"/>
  <c r="DQ152" i="92" s="1"/>
  <c r="DG152" i="92"/>
  <c r="U61" i="87"/>
  <c r="DM138" i="92" s="1"/>
  <c r="AK61" i="87"/>
  <c r="DM154" i="92" s="1"/>
  <c r="F65" i="87"/>
  <c r="DQ123" i="92" s="1"/>
  <c r="DM123" i="92"/>
  <c r="N65" i="87"/>
  <c r="DQ131" i="92" s="1"/>
  <c r="DM131" i="92"/>
  <c r="AD65" i="87"/>
  <c r="DQ147" i="92" s="1"/>
  <c r="DM129" i="92"/>
  <c r="AJ65" i="87"/>
  <c r="DQ153" i="92" s="1"/>
  <c r="I65" i="87"/>
  <c r="DQ126" i="92" s="1"/>
  <c r="DM126" i="92"/>
  <c r="DM124" i="92"/>
  <c r="AE65" i="87"/>
  <c r="DQ148" i="92" s="1"/>
  <c r="W61" i="86"/>
  <c r="DM104" i="92" s="1"/>
  <c r="G61" i="86"/>
  <c r="DM88" i="92" s="1"/>
  <c r="F61" i="86"/>
  <c r="DM87" i="92" s="1"/>
  <c r="AN55" i="86"/>
  <c r="AN61" i="86" s="1"/>
  <c r="M61" i="86"/>
  <c r="DM94" i="92" s="1"/>
  <c r="DG94" i="92"/>
  <c r="U61" i="86"/>
  <c r="U65" i="86" s="1"/>
  <c r="DQ102" i="92" s="1"/>
  <c r="DG102" i="92"/>
  <c r="Y61" i="86"/>
  <c r="DM106" i="92" s="1"/>
  <c r="DG106" i="92"/>
  <c r="AG61" i="86"/>
  <c r="AG65" i="86" s="1"/>
  <c r="DQ114" i="92" s="1"/>
  <c r="DG114" i="92"/>
  <c r="J61" i="86"/>
  <c r="DM91" i="92" s="1"/>
  <c r="DG91" i="92"/>
  <c r="R61" i="86"/>
  <c r="DM99" i="92" s="1"/>
  <c r="DG99" i="92"/>
  <c r="Z61" i="86"/>
  <c r="DM107" i="92" s="1"/>
  <c r="DG107" i="92"/>
  <c r="N61" i="86"/>
  <c r="DM95" i="92" s="1"/>
  <c r="H61" i="86"/>
  <c r="DM89" i="92" s="1"/>
  <c r="DG89" i="92"/>
  <c r="L61" i="86"/>
  <c r="DM93" i="92" s="1"/>
  <c r="DG93" i="92"/>
  <c r="P61" i="86"/>
  <c r="DM97" i="92" s="1"/>
  <c r="DG97" i="92"/>
  <c r="T61" i="86"/>
  <c r="DM101" i="92" s="1"/>
  <c r="DG101" i="92"/>
  <c r="X61" i="86"/>
  <c r="DM105" i="92" s="1"/>
  <c r="DG105" i="92"/>
  <c r="AB61" i="86"/>
  <c r="DM109" i="92" s="1"/>
  <c r="DG109" i="92"/>
  <c r="AF61" i="86"/>
  <c r="DM113" i="92" s="1"/>
  <c r="DG113" i="92"/>
  <c r="AJ61" i="86"/>
  <c r="DM117" i="92" s="1"/>
  <c r="DG117" i="92"/>
  <c r="V61" i="86"/>
  <c r="DM103" i="92" s="1"/>
  <c r="AL61" i="86"/>
  <c r="AL65" i="86" s="1"/>
  <c r="DQ119" i="92" s="1"/>
  <c r="I61" i="86"/>
  <c r="DM90" i="92" s="1"/>
  <c r="DG90" i="92"/>
  <c r="Q61" i="86"/>
  <c r="Q65" i="86" s="1"/>
  <c r="DQ98" i="92" s="1"/>
  <c r="DG98" i="92"/>
  <c r="AC61" i="86"/>
  <c r="DM110" i="92" s="1"/>
  <c r="DG110" i="92"/>
  <c r="AK61" i="86"/>
  <c r="DM118" i="92" s="1"/>
  <c r="DG118" i="92"/>
  <c r="AH61" i="86"/>
  <c r="AH65" i="86" s="1"/>
  <c r="DQ115" i="92" s="1"/>
  <c r="DG115" i="92"/>
  <c r="AD61" i="86"/>
  <c r="AD65" i="86" s="1"/>
  <c r="DQ111" i="92" s="1"/>
  <c r="K61" i="86"/>
  <c r="K65" i="86" s="1"/>
  <c r="DQ92" i="92" s="1"/>
  <c r="DG92" i="92"/>
  <c r="S61" i="86"/>
  <c r="DM100" i="92" s="1"/>
  <c r="DG100" i="92"/>
  <c r="AA61" i="86"/>
  <c r="DM108" i="92" s="1"/>
  <c r="DG108" i="92"/>
  <c r="AI61" i="86"/>
  <c r="DM116" i="92" s="1"/>
  <c r="DG116" i="92"/>
  <c r="O61" i="86"/>
  <c r="DM96" i="92" s="1"/>
  <c r="AE61" i="86"/>
  <c r="DM112" i="92" s="1"/>
  <c r="R65" i="86"/>
  <c r="DQ99" i="92" s="1"/>
  <c r="F65" i="86"/>
  <c r="DQ87" i="92" s="1"/>
  <c r="DM119" i="92"/>
  <c r="I65" i="86"/>
  <c r="DQ90" i="92" s="1"/>
  <c r="Y65" i="86"/>
  <c r="DQ106" i="92" s="1"/>
  <c r="J65" i="86"/>
  <c r="DQ91" i="92" s="1"/>
  <c r="DM92" i="92"/>
  <c r="S65" i="86"/>
  <c r="DQ100" i="92" s="1"/>
  <c r="AA65" i="86"/>
  <c r="DQ108" i="92" s="1"/>
  <c r="AN64" i="90"/>
  <c r="AN64" i="87"/>
  <c r="AN64" i="86"/>
  <c r="AN55" i="91"/>
  <c r="AN61" i="91" s="1"/>
  <c r="AN64" i="91"/>
  <c r="AL65" i="91"/>
  <c r="DQ299" i="92" s="1"/>
  <c r="AN55" i="90"/>
  <c r="AN61" i="90" s="1"/>
  <c r="M65" i="90"/>
  <c r="DQ238" i="92" s="1"/>
  <c r="Q65" i="90"/>
  <c r="DQ242" i="92" s="1"/>
  <c r="AC65" i="90"/>
  <c r="DQ254" i="92" s="1"/>
  <c r="AK65" i="90"/>
  <c r="DQ262" i="92" s="1"/>
  <c r="H65" i="90"/>
  <c r="DQ233" i="92" s="1"/>
  <c r="AN55" i="89"/>
  <c r="AN61" i="89" s="1"/>
  <c r="F65" i="89"/>
  <c r="DQ195" i="92" s="1"/>
  <c r="V65" i="89"/>
  <c r="DQ211" i="92" s="1"/>
  <c r="AN64" i="89"/>
  <c r="G65" i="88"/>
  <c r="DQ160" i="92" s="1"/>
  <c r="O65" i="88"/>
  <c r="DQ168" i="92" s="1"/>
  <c r="AE65" i="88"/>
  <c r="DQ184" i="92" s="1"/>
  <c r="AM65" i="88"/>
  <c r="AB65" i="88"/>
  <c r="DQ181" i="92" s="1"/>
  <c r="AK65" i="87"/>
  <c r="DQ154" i="92" s="1"/>
  <c r="AN55" i="87"/>
  <c r="AN61" i="87" s="1"/>
  <c r="G65" i="86"/>
  <c r="DQ88" i="92" s="1"/>
  <c r="W65" i="86"/>
  <c r="DQ104" i="92" s="1"/>
  <c r="AM65" i="86"/>
  <c r="H65" i="86"/>
  <c r="DQ89" i="92" s="1"/>
  <c r="L65" i="86"/>
  <c r="DQ93" i="92" s="1"/>
  <c r="B21" i="91"/>
  <c r="B22" i="91" s="1"/>
  <c r="B23" i="91" s="1"/>
  <c r="B24" i="91" s="1"/>
  <c r="B25" i="91" s="1"/>
  <c r="B26" i="91" s="1"/>
  <c r="B27" i="91" s="1"/>
  <c r="B28" i="91" s="1"/>
  <c r="B29" i="91" s="1"/>
  <c r="B30" i="91" s="1"/>
  <c r="B31" i="91" s="1"/>
  <c r="B32" i="91" s="1"/>
  <c r="B33" i="91" s="1"/>
  <c r="B34" i="91" s="1"/>
  <c r="B35" i="91" s="1"/>
  <c r="B36" i="91" s="1"/>
  <c r="B37" i="91" s="1"/>
  <c r="B38" i="91" s="1"/>
  <c r="B39" i="91" s="1"/>
  <c r="B40" i="91" s="1"/>
  <c r="B41" i="91" s="1"/>
  <c r="B42" i="91" s="1"/>
  <c r="B43" i="91" s="1"/>
  <c r="B44" i="91" s="1"/>
  <c r="B45" i="91" s="1"/>
  <c r="B46" i="91" s="1"/>
  <c r="B47" i="91" s="1"/>
  <c r="B48" i="91" s="1"/>
  <c r="B49" i="91" s="1"/>
  <c r="B50" i="91" s="1"/>
  <c r="B51" i="91" s="1"/>
  <c r="B52" i="91" s="1"/>
  <c r="B53" i="91" s="1"/>
  <c r="B21" i="90"/>
  <c r="B22" i="90" s="1"/>
  <c r="B23" i="90" s="1"/>
  <c r="B24" i="90" s="1"/>
  <c r="B25" i="90" s="1"/>
  <c r="B26" i="90" s="1"/>
  <c r="B27" i="90" s="1"/>
  <c r="B28" i="90" s="1"/>
  <c r="B29" i="90" s="1"/>
  <c r="B30" i="90" s="1"/>
  <c r="B31" i="90" s="1"/>
  <c r="B32" i="90" s="1"/>
  <c r="B33" i="90" s="1"/>
  <c r="B34" i="90" s="1"/>
  <c r="B35" i="90" s="1"/>
  <c r="B36" i="90" s="1"/>
  <c r="B37" i="90" s="1"/>
  <c r="B38" i="90" s="1"/>
  <c r="B39" i="90" s="1"/>
  <c r="B40" i="90" s="1"/>
  <c r="B41" i="90" s="1"/>
  <c r="B42" i="90" s="1"/>
  <c r="B43" i="90" s="1"/>
  <c r="B44" i="90" s="1"/>
  <c r="B45" i="90" s="1"/>
  <c r="B46" i="90" s="1"/>
  <c r="B47" i="90" s="1"/>
  <c r="B48" i="90" s="1"/>
  <c r="B49" i="90" s="1"/>
  <c r="B50" i="90" s="1"/>
  <c r="B51" i="90" s="1"/>
  <c r="B52" i="90" s="1"/>
  <c r="B53" i="90" s="1"/>
  <c r="B21" i="89"/>
  <c r="B22" i="89" s="1"/>
  <c r="B23" i="89" s="1"/>
  <c r="B24" i="89" s="1"/>
  <c r="B25" i="89" s="1"/>
  <c r="B26" i="89" s="1"/>
  <c r="B27" i="89" s="1"/>
  <c r="B28" i="89" s="1"/>
  <c r="B29" i="89" s="1"/>
  <c r="B30" i="89" s="1"/>
  <c r="B31" i="89" s="1"/>
  <c r="B32" i="89" s="1"/>
  <c r="B33" i="89" s="1"/>
  <c r="B34" i="89" s="1"/>
  <c r="B35" i="89" s="1"/>
  <c r="B36" i="89" s="1"/>
  <c r="B37" i="89" s="1"/>
  <c r="B38" i="89" s="1"/>
  <c r="B39" i="89" s="1"/>
  <c r="B40" i="89" s="1"/>
  <c r="B41" i="89" s="1"/>
  <c r="B42" i="89" s="1"/>
  <c r="B43" i="89" s="1"/>
  <c r="B44" i="89" s="1"/>
  <c r="B45" i="89" s="1"/>
  <c r="B46" i="89" s="1"/>
  <c r="B47" i="89" s="1"/>
  <c r="B48" i="89" s="1"/>
  <c r="B49" i="89" s="1"/>
  <c r="B50" i="89" s="1"/>
  <c r="B51" i="89" s="1"/>
  <c r="B52" i="89" s="1"/>
  <c r="B53" i="89" s="1"/>
  <c r="B21" i="88"/>
  <c r="B22" i="88" s="1"/>
  <c r="B23" i="88" s="1"/>
  <c r="B24" i="88" s="1"/>
  <c r="B25" i="88" s="1"/>
  <c r="B26" i="88" s="1"/>
  <c r="B27" i="88" s="1"/>
  <c r="B28" i="88" s="1"/>
  <c r="B29" i="88" s="1"/>
  <c r="B30" i="88" s="1"/>
  <c r="B31" i="88" s="1"/>
  <c r="B32" i="88" s="1"/>
  <c r="B33" i="88" s="1"/>
  <c r="B34" i="88" s="1"/>
  <c r="B35" i="88" s="1"/>
  <c r="B36" i="88" s="1"/>
  <c r="B37" i="88" s="1"/>
  <c r="B38" i="88" s="1"/>
  <c r="B39" i="88" s="1"/>
  <c r="B40" i="88" s="1"/>
  <c r="B41" i="88" s="1"/>
  <c r="B42" i="88" s="1"/>
  <c r="B43" i="88" s="1"/>
  <c r="B44" i="88" s="1"/>
  <c r="B45" i="88" s="1"/>
  <c r="B46" i="88" s="1"/>
  <c r="B47" i="88" s="1"/>
  <c r="B48" i="88" s="1"/>
  <c r="B49" i="88" s="1"/>
  <c r="B50" i="88" s="1"/>
  <c r="B51" i="88" s="1"/>
  <c r="B52" i="88" s="1"/>
  <c r="B53" i="88" s="1"/>
  <c r="B21" i="87"/>
  <c r="B22" i="87" s="1"/>
  <c r="B23" i="87" s="1"/>
  <c r="B24" i="87" s="1"/>
  <c r="B25" i="87" s="1"/>
  <c r="B26" i="87" s="1"/>
  <c r="B27" i="87" s="1"/>
  <c r="B28" i="87" s="1"/>
  <c r="B29" i="87" s="1"/>
  <c r="B30" i="87" s="1"/>
  <c r="B31" i="87" s="1"/>
  <c r="B32" i="87" s="1"/>
  <c r="B33" i="87" s="1"/>
  <c r="B34" i="87" s="1"/>
  <c r="B35" i="87" s="1"/>
  <c r="B36" i="87" s="1"/>
  <c r="B37" i="87" s="1"/>
  <c r="B38" i="87" s="1"/>
  <c r="B39" i="87" s="1"/>
  <c r="B40" i="87" s="1"/>
  <c r="B41" i="87" s="1"/>
  <c r="B42" i="87" s="1"/>
  <c r="B43" i="87" s="1"/>
  <c r="B44" i="87" s="1"/>
  <c r="B45" i="87" s="1"/>
  <c r="B46" i="87" s="1"/>
  <c r="B47" i="87" s="1"/>
  <c r="B48" i="87" s="1"/>
  <c r="B49" i="87" s="1"/>
  <c r="B50" i="87" s="1"/>
  <c r="B51" i="87" s="1"/>
  <c r="B52" i="87" s="1"/>
  <c r="B53" i="87" s="1"/>
  <c r="B21" i="86"/>
  <c r="B22" i="86" s="1"/>
  <c r="B23" i="86" s="1"/>
  <c r="B24" i="86" s="1"/>
  <c r="B25" i="86" s="1"/>
  <c r="B26" i="86" s="1"/>
  <c r="B27" i="86" s="1"/>
  <c r="B28" i="86" s="1"/>
  <c r="B29" i="86" s="1"/>
  <c r="B30" i="86" s="1"/>
  <c r="B31" i="86" s="1"/>
  <c r="B32" i="86" s="1"/>
  <c r="B33" i="86" s="1"/>
  <c r="B34" i="86" s="1"/>
  <c r="B35" i="86" s="1"/>
  <c r="B36" i="86" s="1"/>
  <c r="B37" i="86" s="1"/>
  <c r="B38" i="86" s="1"/>
  <c r="B39" i="86" s="1"/>
  <c r="B40" i="86" s="1"/>
  <c r="B41" i="86" s="1"/>
  <c r="B42" i="86" s="1"/>
  <c r="B43" i="86" s="1"/>
  <c r="B44" i="86" s="1"/>
  <c r="B45" i="86" s="1"/>
  <c r="B46" i="86" s="1"/>
  <c r="B47" i="86" s="1"/>
  <c r="B48" i="86" s="1"/>
  <c r="B49" i="86" s="1"/>
  <c r="B50" i="86" s="1"/>
  <c r="B51" i="86" s="1"/>
  <c r="B52" i="86" s="1"/>
  <c r="B53" i="86" s="1"/>
  <c r="AM64" i="82"/>
  <c r="AL64" i="82"/>
  <c r="DP83" i="92" s="1"/>
  <c r="AK64" i="82"/>
  <c r="DP82" i="92" s="1"/>
  <c r="AJ64" i="82"/>
  <c r="DP81" i="92" s="1"/>
  <c r="AI64" i="82"/>
  <c r="DP80" i="92" s="1"/>
  <c r="AH64" i="82"/>
  <c r="DP79" i="92" s="1"/>
  <c r="AG64" i="82"/>
  <c r="DP78" i="92" s="1"/>
  <c r="AF64" i="82"/>
  <c r="DP77" i="92" s="1"/>
  <c r="AE64" i="82"/>
  <c r="DP76" i="92" s="1"/>
  <c r="AD64" i="82"/>
  <c r="DP75" i="92" s="1"/>
  <c r="AC64" i="82"/>
  <c r="DP74" i="92" s="1"/>
  <c r="AB64" i="82"/>
  <c r="DP73" i="92" s="1"/>
  <c r="AA64" i="82"/>
  <c r="DP72" i="92" s="1"/>
  <c r="Z64" i="82"/>
  <c r="DP71" i="92" s="1"/>
  <c r="Y64" i="82"/>
  <c r="DP70" i="92" s="1"/>
  <c r="X64" i="82"/>
  <c r="DP69" i="92" s="1"/>
  <c r="W64" i="82"/>
  <c r="DP68" i="92" s="1"/>
  <c r="V64" i="82"/>
  <c r="DP67" i="92" s="1"/>
  <c r="U64" i="82"/>
  <c r="DP66" i="92" s="1"/>
  <c r="T64" i="82"/>
  <c r="DP65" i="92" s="1"/>
  <c r="S64" i="82"/>
  <c r="DP64" i="92" s="1"/>
  <c r="R64" i="82"/>
  <c r="DP63" i="92" s="1"/>
  <c r="Q64" i="82"/>
  <c r="DP62" i="92" s="1"/>
  <c r="P64" i="82"/>
  <c r="DP61" i="92" s="1"/>
  <c r="O64" i="82"/>
  <c r="DP60" i="92" s="1"/>
  <c r="N64" i="82"/>
  <c r="DP59" i="92" s="1"/>
  <c r="M64" i="82"/>
  <c r="DP58" i="92" s="1"/>
  <c r="L64" i="82"/>
  <c r="DP57" i="92" s="1"/>
  <c r="K64" i="82"/>
  <c r="DP56" i="92" s="1"/>
  <c r="J64" i="82"/>
  <c r="DP55" i="92" s="1"/>
  <c r="I64" i="82"/>
  <c r="DP54" i="92" s="1"/>
  <c r="AN63" i="82"/>
  <c r="AN62" i="82"/>
  <c r="AN60" i="82"/>
  <c r="AN59" i="82"/>
  <c r="AN58" i="82"/>
  <c r="AN56" i="82"/>
  <c r="AM55" i="82"/>
  <c r="AL55" i="82"/>
  <c r="DG83" i="92" s="1"/>
  <c r="AK55" i="82"/>
  <c r="AJ55" i="82"/>
  <c r="AI55" i="82"/>
  <c r="AH55" i="82"/>
  <c r="AG55" i="82"/>
  <c r="AF55" i="82"/>
  <c r="AE55" i="82"/>
  <c r="AD55" i="82"/>
  <c r="DG75" i="92" s="1"/>
  <c r="AC55" i="82"/>
  <c r="AB55" i="82"/>
  <c r="AA55" i="82"/>
  <c r="Z55" i="82"/>
  <c r="Y55" i="82"/>
  <c r="X55" i="82"/>
  <c r="W55" i="82"/>
  <c r="V55" i="82"/>
  <c r="DG67" i="92" s="1"/>
  <c r="U55" i="82"/>
  <c r="T55" i="82"/>
  <c r="S55" i="82"/>
  <c r="R55" i="82"/>
  <c r="Q55" i="82"/>
  <c r="P55" i="82"/>
  <c r="O55" i="82"/>
  <c r="N55" i="82"/>
  <c r="DG59" i="92" s="1"/>
  <c r="M55" i="82"/>
  <c r="L55" i="82"/>
  <c r="K55" i="82"/>
  <c r="J55" i="82"/>
  <c r="I55" i="82"/>
  <c r="AN54" i="82"/>
  <c r="AN53" i="82"/>
  <c r="AN52" i="82"/>
  <c r="AN51" i="82"/>
  <c r="AN50" i="82"/>
  <c r="AN49" i="82"/>
  <c r="AN48" i="82"/>
  <c r="AN47" i="82"/>
  <c r="AN46" i="82"/>
  <c r="AN45" i="82"/>
  <c r="AN44" i="82"/>
  <c r="AN43" i="82"/>
  <c r="AN42" i="82"/>
  <c r="AN41" i="82"/>
  <c r="AN40" i="82"/>
  <c r="AN39" i="82"/>
  <c r="AN38" i="82"/>
  <c r="AN37" i="82"/>
  <c r="AN36" i="82"/>
  <c r="AN35" i="82"/>
  <c r="AN34" i="82"/>
  <c r="AN33" i="82"/>
  <c r="AN32" i="82"/>
  <c r="AN31" i="82"/>
  <c r="AN30" i="82"/>
  <c r="AN29" i="82"/>
  <c r="AN28" i="82"/>
  <c r="AN27" i="82"/>
  <c r="AN26" i="82"/>
  <c r="AN25" i="82"/>
  <c r="AN24" i="82"/>
  <c r="AN23" i="82"/>
  <c r="AN22" i="82"/>
  <c r="AN21" i="82"/>
  <c r="AN20" i="82"/>
  <c r="AN19" i="82"/>
  <c r="AN18" i="82"/>
  <c r="B18" i="82"/>
  <c r="B19" i="82" s="1"/>
  <c r="B20" i="82" s="1"/>
  <c r="A14" i="82"/>
  <c r="A13" i="82"/>
  <c r="AN63" i="20"/>
  <c r="AN62" i="20"/>
  <c r="AN60" i="20"/>
  <c r="AN59" i="20"/>
  <c r="AN58" i="20"/>
  <c r="AN56" i="20"/>
  <c r="B18" i="20"/>
  <c r="N14" i="64"/>
  <c r="C18" i="65"/>
  <c r="C46" i="65" s="1"/>
  <c r="E18" i="65"/>
  <c r="B50" i="65"/>
  <c r="B51" i="65"/>
  <c r="B52" i="65"/>
  <c r="B53" i="65"/>
  <c r="B54" i="65"/>
  <c r="B55" i="65"/>
  <c r="B56" i="65"/>
  <c r="B57" i="65"/>
  <c r="B58" i="65"/>
  <c r="B59" i="65"/>
  <c r="B60" i="65"/>
  <c r="B61" i="65"/>
  <c r="B62" i="65"/>
  <c r="B63" i="65"/>
  <c r="B49" i="65"/>
  <c r="G26" i="65"/>
  <c r="G25" i="65"/>
  <c r="G24" i="65"/>
  <c r="G23" i="65"/>
  <c r="G22" i="65"/>
  <c r="G21" i="65"/>
  <c r="F18" i="65"/>
  <c r="D18" i="65"/>
  <c r="A14" i="20"/>
  <c r="A13" i="20"/>
  <c r="K96" i="77"/>
  <c r="AF65" i="86" l="1"/>
  <c r="DQ113" i="92" s="1"/>
  <c r="AD65" i="89"/>
  <c r="DQ219" i="92" s="1"/>
  <c r="W65" i="87"/>
  <c r="DQ140" i="92" s="1"/>
  <c r="AB65" i="87"/>
  <c r="DQ145" i="92" s="1"/>
  <c r="DM190" i="92"/>
  <c r="U65" i="88"/>
  <c r="DQ174" i="92" s="1"/>
  <c r="AI65" i="88"/>
  <c r="DQ188" i="92" s="1"/>
  <c r="DM206" i="92"/>
  <c r="DM217" i="92"/>
  <c r="P65" i="86"/>
  <c r="DQ97" i="92" s="1"/>
  <c r="U65" i="87"/>
  <c r="DQ138" i="92" s="1"/>
  <c r="F65" i="91"/>
  <c r="DQ267" i="92" s="1"/>
  <c r="DM132" i="92"/>
  <c r="DM137" i="92"/>
  <c r="Q65" i="88"/>
  <c r="DQ170" i="92" s="1"/>
  <c r="DM179" i="92"/>
  <c r="DM222" i="92"/>
  <c r="DM201" i="92"/>
  <c r="DM215" i="92"/>
  <c r="M65" i="87"/>
  <c r="DQ130" i="92" s="1"/>
  <c r="AL65" i="89"/>
  <c r="DQ227" i="92" s="1"/>
  <c r="DM167" i="92"/>
  <c r="DM199" i="92"/>
  <c r="DM213" i="92"/>
  <c r="V65" i="91"/>
  <c r="DQ283" i="92" s="1"/>
  <c r="AD65" i="91"/>
  <c r="DQ291" i="92" s="1"/>
  <c r="AE65" i="91"/>
  <c r="DQ292" i="92" s="1"/>
  <c r="DM292" i="92"/>
  <c r="O65" i="91"/>
  <c r="DQ276" i="92" s="1"/>
  <c r="DM276" i="92"/>
  <c r="AJ65" i="91"/>
  <c r="DQ297" i="92" s="1"/>
  <c r="DM297" i="92"/>
  <c r="P65" i="91"/>
  <c r="DQ277" i="92" s="1"/>
  <c r="DM277" i="92"/>
  <c r="Z65" i="91"/>
  <c r="DQ287" i="92" s="1"/>
  <c r="DM287" i="92"/>
  <c r="J65" i="91"/>
  <c r="DQ271" i="92" s="1"/>
  <c r="DM271" i="92"/>
  <c r="K65" i="91"/>
  <c r="DQ272" i="92" s="1"/>
  <c r="DM272" i="92"/>
  <c r="AG65" i="91"/>
  <c r="DQ294" i="92" s="1"/>
  <c r="DM294" i="92"/>
  <c r="Y65" i="91"/>
  <c r="DQ286" i="92" s="1"/>
  <c r="DM286" i="92"/>
  <c r="T65" i="91"/>
  <c r="DQ281" i="92" s="1"/>
  <c r="DM281" i="92"/>
  <c r="N65" i="91"/>
  <c r="DQ275" i="92" s="1"/>
  <c r="S65" i="91"/>
  <c r="DQ280" i="92" s="1"/>
  <c r="DM280" i="92"/>
  <c r="W65" i="91"/>
  <c r="DQ284" i="92" s="1"/>
  <c r="DM284" i="92"/>
  <c r="G65" i="91"/>
  <c r="DQ268" i="92" s="1"/>
  <c r="DM268" i="92"/>
  <c r="AB65" i="91"/>
  <c r="DQ289" i="92" s="1"/>
  <c r="DM289" i="92"/>
  <c r="L65" i="91"/>
  <c r="DQ273" i="92" s="1"/>
  <c r="DM273" i="92"/>
  <c r="AH65" i="91"/>
  <c r="DQ295" i="92" s="1"/>
  <c r="DM295" i="92"/>
  <c r="R65" i="91"/>
  <c r="DQ279" i="92" s="1"/>
  <c r="DM279" i="92"/>
  <c r="X65" i="91"/>
  <c r="DQ285" i="92" s="1"/>
  <c r="DM285" i="92"/>
  <c r="AK65" i="91"/>
  <c r="DQ298" i="92" s="1"/>
  <c r="DM298" i="92"/>
  <c r="AC65" i="91"/>
  <c r="DQ290" i="92" s="1"/>
  <c r="DM290" i="92"/>
  <c r="U65" i="91"/>
  <c r="DQ282" i="92" s="1"/>
  <c r="DM282" i="92"/>
  <c r="M65" i="91"/>
  <c r="DQ274" i="92" s="1"/>
  <c r="DM274" i="92"/>
  <c r="AF65" i="91"/>
  <c r="DQ293" i="92" s="1"/>
  <c r="DM293" i="92"/>
  <c r="H65" i="91"/>
  <c r="DQ269" i="92" s="1"/>
  <c r="DM269" i="92"/>
  <c r="AA65" i="91"/>
  <c r="DQ288" i="92" s="1"/>
  <c r="DM288" i="92"/>
  <c r="Q65" i="91"/>
  <c r="DQ278" i="92" s="1"/>
  <c r="DM278" i="92"/>
  <c r="AI65" i="91"/>
  <c r="DQ296" i="92" s="1"/>
  <c r="DM296" i="92"/>
  <c r="I65" i="91"/>
  <c r="DQ270" i="92" s="1"/>
  <c r="DM270" i="92"/>
  <c r="AN65" i="90"/>
  <c r="AG65" i="90"/>
  <c r="DQ258" i="92" s="1"/>
  <c r="X65" i="90"/>
  <c r="DQ249" i="92" s="1"/>
  <c r="U65" i="90"/>
  <c r="DQ246" i="92" s="1"/>
  <c r="AF65" i="90"/>
  <c r="DQ257" i="92" s="1"/>
  <c r="P65" i="90"/>
  <c r="DQ241" i="92" s="1"/>
  <c r="AD65" i="90"/>
  <c r="DQ255" i="92" s="1"/>
  <c r="DM255" i="92"/>
  <c r="N65" i="90"/>
  <c r="DQ239" i="92" s="1"/>
  <c r="DM239" i="92"/>
  <c r="L65" i="90"/>
  <c r="DQ237" i="92" s="1"/>
  <c r="S65" i="90"/>
  <c r="DQ244" i="92" s="1"/>
  <c r="DM244" i="92"/>
  <c r="Y65" i="90"/>
  <c r="DQ250" i="92" s="1"/>
  <c r="I65" i="90"/>
  <c r="DQ234" i="92" s="1"/>
  <c r="W65" i="90"/>
  <c r="DQ248" i="92" s="1"/>
  <c r="DM248" i="92"/>
  <c r="AH65" i="90"/>
  <c r="DQ259" i="92" s="1"/>
  <c r="DM259" i="92"/>
  <c r="Z65" i="90"/>
  <c r="DQ251" i="92" s="1"/>
  <c r="DM251" i="92"/>
  <c r="R65" i="90"/>
  <c r="DQ243" i="92" s="1"/>
  <c r="DM243" i="92"/>
  <c r="J65" i="90"/>
  <c r="DQ235" i="92" s="1"/>
  <c r="DM235" i="92"/>
  <c r="G65" i="90"/>
  <c r="DQ232" i="92" s="1"/>
  <c r="DM232" i="92"/>
  <c r="AL65" i="90"/>
  <c r="DQ263" i="92" s="1"/>
  <c r="DM263" i="92"/>
  <c r="V65" i="90"/>
  <c r="DQ247" i="92" s="1"/>
  <c r="DM247" i="92"/>
  <c r="F65" i="90"/>
  <c r="DQ231" i="92" s="1"/>
  <c r="DM231" i="92"/>
  <c r="AB65" i="90"/>
  <c r="DQ253" i="92" s="1"/>
  <c r="O65" i="90"/>
  <c r="DQ240" i="92" s="1"/>
  <c r="DM240" i="92"/>
  <c r="AI65" i="90"/>
  <c r="DQ260" i="92" s="1"/>
  <c r="DM260" i="92"/>
  <c r="AJ65" i="90"/>
  <c r="DQ261" i="92" s="1"/>
  <c r="T65" i="90"/>
  <c r="DQ245" i="92" s="1"/>
  <c r="AE65" i="90"/>
  <c r="DQ256" i="92" s="1"/>
  <c r="DM256" i="92"/>
  <c r="AA65" i="90"/>
  <c r="DQ252" i="92" s="1"/>
  <c r="DM252" i="92"/>
  <c r="K65" i="90"/>
  <c r="DQ236" i="92" s="1"/>
  <c r="DM236" i="92"/>
  <c r="AH65" i="89"/>
  <c r="DQ223" i="92" s="1"/>
  <c r="DM216" i="92"/>
  <c r="R65" i="89"/>
  <c r="DQ207" i="92" s="1"/>
  <c r="AE65" i="89"/>
  <c r="DQ220" i="92" s="1"/>
  <c r="DM197" i="92"/>
  <c r="DM226" i="92"/>
  <c r="DM218" i="92"/>
  <c r="DM210" i="92"/>
  <c r="DM202" i="92"/>
  <c r="DM224" i="92"/>
  <c r="DM225" i="92"/>
  <c r="DM209" i="92"/>
  <c r="DM208" i="92"/>
  <c r="DM212" i="92"/>
  <c r="N65" i="89"/>
  <c r="DQ203" i="92" s="1"/>
  <c r="DM172" i="92"/>
  <c r="T65" i="88"/>
  <c r="DQ173" i="92" s="1"/>
  <c r="P65" i="88"/>
  <c r="DQ169" i="92" s="1"/>
  <c r="K65" i="88"/>
  <c r="DQ164" i="92" s="1"/>
  <c r="I65" i="88"/>
  <c r="DQ162" i="92" s="1"/>
  <c r="DM163" i="92"/>
  <c r="L65" i="88"/>
  <c r="DQ165" i="92" s="1"/>
  <c r="H65" i="88"/>
  <c r="DQ161" i="92" s="1"/>
  <c r="DM178" i="92"/>
  <c r="AF65" i="88"/>
  <c r="DQ185" i="92" s="1"/>
  <c r="AJ65" i="88"/>
  <c r="DQ189" i="92" s="1"/>
  <c r="DM186" i="92"/>
  <c r="X65" i="88"/>
  <c r="DQ177" i="92" s="1"/>
  <c r="DM191" i="92"/>
  <c r="DM180" i="92"/>
  <c r="DM183" i="92"/>
  <c r="DM175" i="92"/>
  <c r="W65" i="88"/>
  <c r="DQ176" i="92" s="1"/>
  <c r="DM151" i="92"/>
  <c r="DM150" i="92"/>
  <c r="AC65" i="87"/>
  <c r="DQ146" i="92" s="1"/>
  <c r="X65" i="87"/>
  <c r="DQ141" i="92" s="1"/>
  <c r="AF65" i="87"/>
  <c r="DQ149" i="92" s="1"/>
  <c r="DM135" i="92"/>
  <c r="DM133" i="92"/>
  <c r="DM139" i="92"/>
  <c r="DM152" i="92"/>
  <c r="DM144" i="92"/>
  <c r="DM136" i="92"/>
  <c r="DM128" i="92"/>
  <c r="DM134" i="92"/>
  <c r="DM155" i="92"/>
  <c r="DM143" i="92"/>
  <c r="DM127" i="92"/>
  <c r="DM125" i="92"/>
  <c r="DM142" i="92"/>
  <c r="AN65" i="87"/>
  <c r="AK65" i="86"/>
  <c r="DQ118" i="92" s="1"/>
  <c r="V65" i="86"/>
  <c r="DQ103" i="92" s="1"/>
  <c r="DM98" i="92"/>
  <c r="M65" i="86"/>
  <c r="DQ94" i="92" s="1"/>
  <c r="N65" i="86"/>
  <c r="DQ95" i="92" s="1"/>
  <c r="O65" i="86"/>
  <c r="DQ96" i="92" s="1"/>
  <c r="AI65" i="86"/>
  <c r="DQ116" i="92" s="1"/>
  <c r="X65" i="86"/>
  <c r="DQ105" i="92" s="1"/>
  <c r="DM111" i="92"/>
  <c r="Z65" i="86"/>
  <c r="DQ107" i="92" s="1"/>
  <c r="AB65" i="86"/>
  <c r="DQ109" i="92" s="1"/>
  <c r="DM115" i="92"/>
  <c r="AC65" i="86"/>
  <c r="DQ110" i="92" s="1"/>
  <c r="DM114" i="92"/>
  <c r="DM102" i="92"/>
  <c r="AJ65" i="86"/>
  <c r="DQ117" i="92" s="1"/>
  <c r="T65" i="86"/>
  <c r="DQ101" i="92" s="1"/>
  <c r="AE65" i="86"/>
  <c r="DQ112" i="92" s="1"/>
  <c r="N61" i="82"/>
  <c r="N65" i="82" s="1"/>
  <c r="DQ59" i="92" s="1"/>
  <c r="V61" i="82"/>
  <c r="AN55" i="82"/>
  <c r="AN61" i="82" s="1"/>
  <c r="P61" i="82"/>
  <c r="DM61" i="92" s="1"/>
  <c r="DG61" i="92"/>
  <c r="X61" i="82"/>
  <c r="DM69" i="92" s="1"/>
  <c r="DG69" i="92"/>
  <c r="AF61" i="82"/>
  <c r="DM77" i="92" s="1"/>
  <c r="DG77" i="92"/>
  <c r="M61" i="82"/>
  <c r="DM58" i="92" s="1"/>
  <c r="DG58" i="92"/>
  <c r="U61" i="82"/>
  <c r="U65" i="82" s="1"/>
  <c r="DQ66" i="92" s="1"/>
  <c r="DG66" i="92"/>
  <c r="AC61" i="82"/>
  <c r="DM74" i="92" s="1"/>
  <c r="DG74" i="92"/>
  <c r="AK61" i="82"/>
  <c r="DM82" i="92" s="1"/>
  <c r="DG82" i="92"/>
  <c r="J61" i="82"/>
  <c r="J65" i="82" s="1"/>
  <c r="DQ55" i="92" s="1"/>
  <c r="DG55" i="92"/>
  <c r="R61" i="82"/>
  <c r="DM63" i="92" s="1"/>
  <c r="DG63" i="92"/>
  <c r="Z61" i="82"/>
  <c r="DG71" i="92"/>
  <c r="AH61" i="82"/>
  <c r="AH65" i="82" s="1"/>
  <c r="DQ79" i="92" s="1"/>
  <c r="DG79" i="92"/>
  <c r="AD61" i="82"/>
  <c r="AD65" i="82" s="1"/>
  <c r="DQ75" i="92" s="1"/>
  <c r="L61" i="82"/>
  <c r="DM57" i="92" s="1"/>
  <c r="DG57" i="92"/>
  <c r="T61" i="82"/>
  <c r="DM65" i="92" s="1"/>
  <c r="DG65" i="92"/>
  <c r="AB61" i="82"/>
  <c r="DM73" i="92" s="1"/>
  <c r="DG73" i="92"/>
  <c r="AJ61" i="82"/>
  <c r="DM81" i="92" s="1"/>
  <c r="DG81" i="92"/>
  <c r="I61" i="82"/>
  <c r="I65" i="82" s="1"/>
  <c r="DQ54" i="92" s="1"/>
  <c r="DG54" i="92"/>
  <c r="Q61" i="82"/>
  <c r="Q65" i="82" s="1"/>
  <c r="DQ62" i="92" s="1"/>
  <c r="DG62" i="92"/>
  <c r="Y61" i="82"/>
  <c r="Y65" i="82" s="1"/>
  <c r="DQ70" i="92" s="1"/>
  <c r="DG70" i="92"/>
  <c r="AG61" i="82"/>
  <c r="AG65" i="82" s="1"/>
  <c r="DQ78" i="92" s="1"/>
  <c r="DG78" i="92"/>
  <c r="K61" i="82"/>
  <c r="K65" i="82" s="1"/>
  <c r="DQ56" i="92" s="1"/>
  <c r="DG56" i="92"/>
  <c r="O61" i="82"/>
  <c r="O65" i="82" s="1"/>
  <c r="DQ60" i="92" s="1"/>
  <c r="DG60" i="92"/>
  <c r="S61" i="82"/>
  <c r="S65" i="82" s="1"/>
  <c r="DQ64" i="92" s="1"/>
  <c r="DG64" i="92"/>
  <c r="W61" i="82"/>
  <c r="W65" i="82" s="1"/>
  <c r="DQ68" i="92" s="1"/>
  <c r="DG68" i="92"/>
  <c r="AA61" i="82"/>
  <c r="AA65" i="82" s="1"/>
  <c r="DQ72" i="92" s="1"/>
  <c r="DG72" i="92"/>
  <c r="AE61" i="82"/>
  <c r="DM76" i="92" s="1"/>
  <c r="DG76" i="92"/>
  <c r="AI61" i="82"/>
  <c r="AI65" i="82" s="1"/>
  <c r="DQ80" i="92" s="1"/>
  <c r="DG80" i="92"/>
  <c r="AL61" i="82"/>
  <c r="AL65" i="82" s="1"/>
  <c r="DQ83" i="92" s="1"/>
  <c r="AC65" i="82"/>
  <c r="DQ74" i="92" s="1"/>
  <c r="AK65" i="82"/>
  <c r="DQ82" i="92" s="1"/>
  <c r="V65" i="82"/>
  <c r="DQ67" i="92" s="1"/>
  <c r="DM67" i="92"/>
  <c r="R65" i="82"/>
  <c r="DQ63" i="92" s="1"/>
  <c r="Z65" i="82"/>
  <c r="DQ71" i="92" s="1"/>
  <c r="DM71" i="92"/>
  <c r="DM75" i="92"/>
  <c r="G18" i="65"/>
  <c r="AN65" i="91"/>
  <c r="AN64" i="20"/>
  <c r="AN64" i="82"/>
  <c r="AN65" i="86"/>
  <c r="AN65" i="89"/>
  <c r="P65" i="82"/>
  <c r="DQ61" i="92" s="1"/>
  <c r="AM61" i="82"/>
  <c r="AM65" i="82" s="1"/>
  <c r="C17" i="91" a="1"/>
  <c r="C17" i="90" a="1"/>
  <c r="C17" i="89" a="1"/>
  <c r="C17" i="88" a="1"/>
  <c r="C17" i="87" a="1"/>
  <c r="C17" i="86" a="1"/>
  <c r="B21" i="82"/>
  <c r="B22" i="82" s="1"/>
  <c r="B23" i="82" s="1"/>
  <c r="B24" i="82" s="1"/>
  <c r="B25" i="82" s="1"/>
  <c r="B26" i="82" s="1"/>
  <c r="B27" i="82" s="1"/>
  <c r="B28" i="82" s="1"/>
  <c r="B29" i="82" s="1"/>
  <c r="B30" i="82" s="1"/>
  <c r="B31" i="82" s="1"/>
  <c r="B32" i="82" s="1"/>
  <c r="B33" i="82" s="1"/>
  <c r="B34" i="82" s="1"/>
  <c r="B35" i="82" s="1"/>
  <c r="B36" i="82" s="1"/>
  <c r="B37" i="82" s="1"/>
  <c r="B38" i="82" s="1"/>
  <c r="B39" i="82" s="1"/>
  <c r="B40" i="82" s="1"/>
  <c r="B41" i="82" s="1"/>
  <c r="B42" i="82" s="1"/>
  <c r="B43" i="82" s="1"/>
  <c r="B44" i="82" s="1"/>
  <c r="B45" i="82" s="1"/>
  <c r="B46" i="82" s="1"/>
  <c r="B47" i="82" s="1"/>
  <c r="B48" i="82" s="1"/>
  <c r="B49" i="82" s="1"/>
  <c r="B50" i="82" s="1"/>
  <c r="B51" i="82" s="1"/>
  <c r="B52" i="82" s="1"/>
  <c r="B53" i="82" s="1"/>
  <c r="E33" i="74"/>
  <c r="T65" i="82" l="1"/>
  <c r="DQ65" i="92" s="1"/>
  <c r="AE65" i="82"/>
  <c r="DQ76" i="92" s="1"/>
  <c r="DM59" i="92"/>
  <c r="DM60" i="92"/>
  <c r="DM79" i="92"/>
  <c r="DM83" i="92"/>
  <c r="AJ65" i="82"/>
  <c r="DQ81" i="92" s="1"/>
  <c r="DM78" i="92"/>
  <c r="AF65" i="82"/>
  <c r="DQ77" i="92" s="1"/>
  <c r="DM55" i="92"/>
  <c r="M65" i="82"/>
  <c r="DQ58" i="92" s="1"/>
  <c r="DM66" i="92"/>
  <c r="X65" i="82"/>
  <c r="DQ69" i="92" s="1"/>
  <c r="DM68" i="92"/>
  <c r="DM62" i="92"/>
  <c r="DM80" i="92"/>
  <c r="DM72" i="92"/>
  <c r="DM64" i="92"/>
  <c r="DM56" i="92"/>
  <c r="DM70" i="92"/>
  <c r="DM54" i="92"/>
  <c r="AB65" i="82"/>
  <c r="DQ73" i="92" s="1"/>
  <c r="L65" i="82"/>
  <c r="DQ57" i="92" s="1"/>
  <c r="AN65" i="82"/>
  <c r="AL17" i="91"/>
  <c r="AH17" i="91"/>
  <c r="AD17" i="91"/>
  <c r="Z17" i="91"/>
  <c r="V17" i="91"/>
  <c r="R17" i="91"/>
  <c r="N17" i="91"/>
  <c r="J17" i="91"/>
  <c r="F17" i="91"/>
  <c r="AI17" i="91"/>
  <c r="AA17" i="91"/>
  <c r="W17" i="91"/>
  <c r="O17" i="91"/>
  <c r="G17" i="91"/>
  <c r="C17" i="91"/>
  <c r="AK17" i="91"/>
  <c r="AG17" i="91"/>
  <c r="AC17" i="91"/>
  <c r="Y17" i="91"/>
  <c r="U17" i="91"/>
  <c r="Q17" i="91"/>
  <c r="M17" i="91"/>
  <c r="I17" i="91"/>
  <c r="E17" i="91"/>
  <c r="AM17" i="91"/>
  <c r="AE17" i="91"/>
  <c r="S17" i="91"/>
  <c r="K17" i="91"/>
  <c r="AJ17" i="91"/>
  <c r="AF17" i="91"/>
  <c r="AB17" i="91"/>
  <c r="X17" i="91"/>
  <c r="T17" i="91"/>
  <c r="P17" i="91"/>
  <c r="L17" i="91"/>
  <c r="H17" i="91"/>
  <c r="D17" i="91"/>
  <c r="AL17" i="90"/>
  <c r="AH17" i="90"/>
  <c r="AD17" i="90"/>
  <c r="Z17" i="90"/>
  <c r="V17" i="90"/>
  <c r="R17" i="90"/>
  <c r="N17" i="90"/>
  <c r="J17" i="90"/>
  <c r="F17" i="90"/>
  <c r="AK17" i="90"/>
  <c r="AG17" i="90"/>
  <c r="AC17" i="90"/>
  <c r="Y17" i="90"/>
  <c r="U17" i="90"/>
  <c r="Q17" i="90"/>
  <c r="M17" i="90"/>
  <c r="I17" i="90"/>
  <c r="E17" i="90"/>
  <c r="AA17" i="90"/>
  <c r="S17" i="90"/>
  <c r="G17" i="90"/>
  <c r="AJ17" i="90"/>
  <c r="AF17" i="90"/>
  <c r="AB17" i="90"/>
  <c r="X17" i="90"/>
  <c r="T17" i="90"/>
  <c r="P17" i="90"/>
  <c r="L17" i="90"/>
  <c r="H17" i="90"/>
  <c r="D17" i="90"/>
  <c r="AM17" i="90"/>
  <c r="AI17" i="90"/>
  <c r="AE17" i="90"/>
  <c r="W17" i="90"/>
  <c r="O17" i="90"/>
  <c r="K17" i="90"/>
  <c r="C17" i="90"/>
  <c r="AL17" i="89"/>
  <c r="AH17" i="89"/>
  <c r="AD17" i="89"/>
  <c r="Z17" i="89"/>
  <c r="V17" i="89"/>
  <c r="R17" i="89"/>
  <c r="N17" i="89"/>
  <c r="J17" i="89"/>
  <c r="F17" i="89"/>
  <c r="K17" i="89"/>
  <c r="AK17" i="89"/>
  <c r="AG17" i="89"/>
  <c r="AC17" i="89"/>
  <c r="Y17" i="89"/>
  <c r="U17" i="89"/>
  <c r="Q17" i="89"/>
  <c r="M17" i="89"/>
  <c r="I17" i="89"/>
  <c r="E17" i="89"/>
  <c r="C17" i="89"/>
  <c r="AJ17" i="89"/>
  <c r="AF17" i="89"/>
  <c r="AB17" i="89"/>
  <c r="X17" i="89"/>
  <c r="T17" i="89"/>
  <c r="P17" i="89"/>
  <c r="L17" i="89"/>
  <c r="H17" i="89"/>
  <c r="D17" i="89"/>
  <c r="AM17" i="89"/>
  <c r="AI17" i="89"/>
  <c r="AE17" i="89"/>
  <c r="AA17" i="89"/>
  <c r="W17" i="89"/>
  <c r="S17" i="89"/>
  <c r="O17" i="89"/>
  <c r="G17" i="89"/>
  <c r="AL17" i="88"/>
  <c r="AH17" i="88"/>
  <c r="AD17" i="88"/>
  <c r="Z17" i="88"/>
  <c r="V17" i="88"/>
  <c r="R17" i="88"/>
  <c r="N17" i="88"/>
  <c r="J17" i="88"/>
  <c r="F17" i="88"/>
  <c r="AM17" i="88"/>
  <c r="AI17" i="88"/>
  <c r="AE17" i="88"/>
  <c r="AA17" i="88"/>
  <c r="W17" i="88"/>
  <c r="S17" i="88"/>
  <c r="K17" i="88"/>
  <c r="C17" i="88"/>
  <c r="AK17" i="88"/>
  <c r="AG17" i="88"/>
  <c r="AC17" i="88"/>
  <c r="Y17" i="88"/>
  <c r="U17" i="88"/>
  <c r="Q17" i="88"/>
  <c r="M17" i="88"/>
  <c r="I17" i="88"/>
  <c r="E17" i="88"/>
  <c r="O17" i="88"/>
  <c r="AJ17" i="88"/>
  <c r="AF17" i="88"/>
  <c r="AB17" i="88"/>
  <c r="X17" i="88"/>
  <c r="T17" i="88"/>
  <c r="P17" i="88"/>
  <c r="L17" i="88"/>
  <c r="H17" i="88"/>
  <c r="D17" i="88"/>
  <c r="G17" i="88"/>
  <c r="AL17" i="87"/>
  <c r="AH17" i="87"/>
  <c r="AD17" i="87"/>
  <c r="Z17" i="87"/>
  <c r="V17" i="87"/>
  <c r="R17" i="87"/>
  <c r="N17" i="87"/>
  <c r="J17" i="87"/>
  <c r="F17" i="87"/>
  <c r="M17" i="87"/>
  <c r="AJ17" i="87"/>
  <c r="AF17" i="87"/>
  <c r="AB17" i="87"/>
  <c r="X17" i="87"/>
  <c r="T17" i="87"/>
  <c r="P17" i="87"/>
  <c r="L17" i="87"/>
  <c r="H17" i="87"/>
  <c r="D17" i="87"/>
  <c r="AM17" i="87"/>
  <c r="AI17" i="87"/>
  <c r="AE17" i="87"/>
  <c r="AA17" i="87"/>
  <c r="W17" i="87"/>
  <c r="S17" i="87"/>
  <c r="O17" i="87"/>
  <c r="K17" i="87"/>
  <c r="G17" i="87"/>
  <c r="C17" i="87"/>
  <c r="AK17" i="87"/>
  <c r="AG17" i="87"/>
  <c r="AC17" i="87"/>
  <c r="Y17" i="87"/>
  <c r="U17" i="87"/>
  <c r="Q17" i="87"/>
  <c r="I17" i="87"/>
  <c r="E17" i="87"/>
  <c r="AL17" i="86"/>
  <c r="AH17" i="86"/>
  <c r="AD17" i="86"/>
  <c r="Z17" i="86"/>
  <c r="V17" i="86"/>
  <c r="R17" i="86"/>
  <c r="N17" i="86"/>
  <c r="J17" i="86"/>
  <c r="F17" i="86"/>
  <c r="K17" i="86"/>
  <c r="AK17" i="86"/>
  <c r="AG17" i="86"/>
  <c r="AC17" i="86"/>
  <c r="Y17" i="86"/>
  <c r="U17" i="86"/>
  <c r="Q17" i="86"/>
  <c r="M17" i="86"/>
  <c r="I17" i="86"/>
  <c r="E17" i="86"/>
  <c r="AM17" i="86"/>
  <c r="AE17" i="86"/>
  <c r="W17" i="86"/>
  <c r="O17" i="86"/>
  <c r="C17" i="86"/>
  <c r="AJ17" i="86"/>
  <c r="AF17" i="86"/>
  <c r="AB17" i="86"/>
  <c r="X17" i="86"/>
  <c r="T17" i="86"/>
  <c r="P17" i="86"/>
  <c r="L17" i="86"/>
  <c r="H17" i="86"/>
  <c r="D17" i="86"/>
  <c r="AI17" i="86"/>
  <c r="AA17" i="86"/>
  <c r="S17" i="86"/>
  <c r="G17" i="86"/>
  <c r="C17" i="82" a="1"/>
  <c r="AL17" i="82" l="1"/>
  <c r="AH17" i="82"/>
  <c r="AD17" i="82"/>
  <c r="Z17" i="82"/>
  <c r="V17" i="82"/>
  <c r="R17" i="82"/>
  <c r="N17" i="82"/>
  <c r="J17" i="82"/>
  <c r="F17" i="82"/>
  <c r="AK17" i="82"/>
  <c r="AG17" i="82"/>
  <c r="AC17" i="82"/>
  <c r="Y17" i="82"/>
  <c r="U17" i="82"/>
  <c r="Q17" i="82"/>
  <c r="M17" i="82"/>
  <c r="I17" i="82"/>
  <c r="E17" i="82"/>
  <c r="AJ17" i="82"/>
  <c r="AF17" i="82"/>
  <c r="AB17" i="82"/>
  <c r="X17" i="82"/>
  <c r="T17" i="82"/>
  <c r="P17" i="82"/>
  <c r="L17" i="82"/>
  <c r="H17" i="82"/>
  <c r="D17" i="82"/>
  <c r="AM17" i="82"/>
  <c r="AI17" i="82"/>
  <c r="AE17" i="82"/>
  <c r="AA17" i="82"/>
  <c r="W17" i="82"/>
  <c r="S17" i="82"/>
  <c r="O17" i="82"/>
  <c r="K17" i="82"/>
  <c r="G17" i="82"/>
  <c r="C17" i="82"/>
  <c r="C29" i="74" l="1"/>
  <c r="C28" i="74"/>
  <c r="C27" i="74"/>
  <c r="C26" i="74"/>
  <c r="C17" i="74"/>
  <c r="C15" i="74"/>
  <c r="C14" i="74"/>
  <c r="C12" i="74"/>
  <c r="E34" i="74"/>
  <c r="E32" i="74"/>
  <c r="E29" i="74"/>
  <c r="E28" i="74"/>
  <c r="E27" i="74"/>
  <c r="E26" i="74"/>
  <c r="E17" i="74"/>
  <c r="E15" i="74"/>
  <c r="B3" i="74"/>
  <c r="B2" i="74"/>
  <c r="AE83" i="80" l="1"/>
  <c r="AM83" i="80" s="1"/>
  <c r="AE65" i="80"/>
  <c r="AM65" i="80" s="1"/>
  <c r="AC59" i="80"/>
  <c r="AK59" i="80" s="1"/>
  <c r="AC33" i="80"/>
  <c r="AK33" i="80" s="1"/>
  <c r="AA73" i="80"/>
  <c r="AI73" i="80" s="1"/>
  <c r="AE66" i="80"/>
  <c r="AM66" i="80" s="1"/>
  <c r="AE47" i="80"/>
  <c r="AM47" i="80" s="1"/>
  <c r="AC34" i="80"/>
  <c r="AK34" i="80" s="1"/>
  <c r="AA32" i="80"/>
  <c r="AI32" i="80" s="1"/>
  <c r="AA74" i="80"/>
  <c r="AI74" i="80" s="1"/>
  <c r="AE71" i="80"/>
  <c r="AM71" i="80" s="1"/>
  <c r="AC66" i="80"/>
  <c r="AK66" i="80" s="1"/>
  <c r="AC47" i="80"/>
  <c r="AK47" i="80" s="1"/>
  <c r="AA35" i="80"/>
  <c r="AI35" i="80" s="1"/>
  <c r="AE32" i="80"/>
  <c r="AM32" i="80" s="1"/>
  <c r="AE73" i="80"/>
  <c r="AM73" i="80" s="1"/>
  <c r="AC67" i="80"/>
  <c r="AK67" i="80" s="1"/>
  <c r="AC49" i="80"/>
  <c r="AK49" i="80" s="1"/>
  <c r="AA81" i="80"/>
  <c r="AI81" i="80" s="1"/>
  <c r="Y73" i="80"/>
  <c r="AG73" i="80" s="1"/>
  <c r="Y59" i="80"/>
  <c r="AG59" i="80" s="1"/>
  <c r="Y71" i="80"/>
  <c r="AG71" i="80" s="1"/>
  <c r="Y67" i="80"/>
  <c r="AG67" i="80" s="1"/>
  <c r="Y34" i="80"/>
  <c r="AG34" i="80" s="1"/>
  <c r="Y51" i="80"/>
  <c r="AG51" i="80" s="1"/>
  <c r="AC42" i="80"/>
  <c r="AK42" i="80" s="1"/>
  <c r="AC41" i="80"/>
  <c r="AK41" i="80" s="1"/>
  <c r="AE43" i="80"/>
  <c r="AM43" i="80" s="1"/>
  <c r="AC43" i="80"/>
  <c r="AK43" i="80" s="1"/>
  <c r="AA82" i="80"/>
  <c r="AI82" i="80" s="1"/>
  <c r="AE57" i="80"/>
  <c r="AM57" i="80" s="1"/>
  <c r="AC75" i="80"/>
  <c r="AK75" i="80" s="1"/>
  <c r="AA47" i="80"/>
  <c r="AI47" i="80" s="1"/>
  <c r="AE82" i="80"/>
  <c r="AM82" i="80" s="1"/>
  <c r="AC58" i="80"/>
  <c r="AK58" i="80" s="1"/>
  <c r="Y57" i="80"/>
  <c r="AG57" i="80" s="1"/>
  <c r="Y66" i="80"/>
  <c r="AG66" i="80" s="1"/>
  <c r="Y49" i="80"/>
  <c r="AG49" i="80" s="1"/>
  <c r="AC39" i="80"/>
  <c r="AK39" i="80" s="1"/>
  <c r="AA42" i="80"/>
  <c r="AI42" i="80" s="1"/>
  <c r="AE34" i="80"/>
  <c r="AM34" i="80" s="1"/>
  <c r="AA63" i="80"/>
  <c r="AI63" i="80" s="1"/>
  <c r="AE35" i="80"/>
  <c r="AM35" i="80" s="1"/>
  <c r="AC74" i="80"/>
  <c r="AK74" i="80" s="1"/>
  <c r="AA51" i="80"/>
  <c r="AI51" i="80" s="1"/>
  <c r="AE49" i="80"/>
  <c r="AM49" i="80" s="1"/>
  <c r="AC79" i="80"/>
  <c r="AK79" i="80" s="1"/>
  <c r="AA57" i="80"/>
  <c r="AI57" i="80" s="1"/>
  <c r="AA71" i="80"/>
  <c r="AI71" i="80" s="1"/>
  <c r="Y81" i="80"/>
  <c r="AG81" i="80" s="1"/>
  <c r="Y79" i="80"/>
  <c r="AG79" i="80" s="1"/>
  <c r="Y50" i="80"/>
  <c r="AG50" i="80" s="1"/>
  <c r="Y41" i="80"/>
  <c r="AG41" i="80" s="1"/>
  <c r="Y39" i="80"/>
  <c r="AG39" i="80" s="1"/>
  <c r="AE51" i="80"/>
  <c r="AM51" i="80" s="1"/>
  <c r="AC82" i="80"/>
  <c r="AK82" i="80" s="1"/>
  <c r="AC63" i="80"/>
  <c r="AK63" i="80" s="1"/>
  <c r="AA59" i="80"/>
  <c r="AI59" i="80" s="1"/>
  <c r="AA33" i="80"/>
  <c r="AI33" i="80" s="1"/>
  <c r="AC83" i="80"/>
  <c r="AK83" i="80" s="1"/>
  <c r="AC65" i="80"/>
  <c r="AK65" i="80" s="1"/>
  <c r="AA34" i="80"/>
  <c r="AI34" i="80" s="1"/>
  <c r="AE58" i="80"/>
  <c r="AM58" i="80" s="1"/>
  <c r="AA79" i="80"/>
  <c r="AI79" i="80" s="1"/>
  <c r="AA66" i="80"/>
  <c r="AI66" i="80" s="1"/>
  <c r="AE59" i="80"/>
  <c r="AM59" i="80" s="1"/>
  <c r="AE33" i="80"/>
  <c r="AM33" i="80" s="1"/>
  <c r="AC71" i="80"/>
  <c r="AK71" i="80" s="1"/>
  <c r="AA67" i="80"/>
  <c r="AI67" i="80" s="1"/>
  <c r="AA49" i="80"/>
  <c r="AI49" i="80" s="1"/>
  <c r="Y65" i="80"/>
  <c r="AG65" i="80" s="1"/>
  <c r="Y74" i="80"/>
  <c r="AG74" i="80" s="1"/>
  <c r="Y63" i="80"/>
  <c r="AG63" i="80" s="1"/>
  <c r="Y82" i="80"/>
  <c r="AG82" i="80" s="1"/>
  <c r="Y47" i="80"/>
  <c r="AG47" i="80" s="1"/>
  <c r="Y35" i="80"/>
  <c r="AG35" i="80" s="1"/>
  <c r="AE41" i="80"/>
  <c r="AM41" i="80" s="1"/>
  <c r="AE39" i="80"/>
  <c r="AM39" i="80" s="1"/>
  <c r="AA43" i="80"/>
  <c r="AI43" i="80" s="1"/>
  <c r="AE42" i="80"/>
  <c r="AM42" i="80" s="1"/>
  <c r="AE74" i="80"/>
  <c r="AM74" i="80" s="1"/>
  <c r="AC50" i="80"/>
  <c r="AK50" i="80" s="1"/>
  <c r="AE75" i="80"/>
  <c r="AM75" i="80" s="1"/>
  <c r="AC51" i="80"/>
  <c r="AK51" i="80" s="1"/>
  <c r="AA83" i="80"/>
  <c r="AI83" i="80" s="1"/>
  <c r="AE81" i="80"/>
  <c r="AM81" i="80" s="1"/>
  <c r="AC57" i="80"/>
  <c r="AK57" i="80" s="1"/>
  <c r="AE63" i="80"/>
  <c r="AM63" i="80" s="1"/>
  <c r="AA65" i="80"/>
  <c r="AI65" i="80" s="1"/>
  <c r="Y58" i="80"/>
  <c r="AG58" i="80" s="1"/>
  <c r="Y32" i="80"/>
  <c r="AG32" i="80" s="1"/>
  <c r="AA39" i="80"/>
  <c r="AI39" i="80" s="1"/>
  <c r="AA41" i="80"/>
  <c r="AI41" i="80" s="1"/>
  <c r="AC32" i="80"/>
  <c r="AK32" i="80" s="1"/>
  <c r="AC73" i="80"/>
  <c r="AK73" i="80" s="1"/>
  <c r="AA50" i="80"/>
  <c r="AI50" i="80" s="1"/>
  <c r="AE79" i="80"/>
  <c r="AM79" i="80" s="1"/>
  <c r="AE67" i="80"/>
  <c r="AM67" i="80" s="1"/>
  <c r="AC35" i="80"/>
  <c r="AK35" i="80" s="1"/>
  <c r="AA75" i="80"/>
  <c r="AI75" i="80" s="1"/>
  <c r="AE50" i="80"/>
  <c r="AM50" i="80" s="1"/>
  <c r="AC81" i="80"/>
  <c r="AK81" i="80" s="1"/>
  <c r="AA58" i="80"/>
  <c r="AI58" i="80" s="1"/>
  <c r="Y75" i="80"/>
  <c r="AG75" i="80" s="1"/>
  <c r="Y83" i="80"/>
  <c r="AG83" i="80" s="1"/>
  <c r="Y33" i="80"/>
  <c r="AG33" i="80" s="1"/>
  <c r="Y42" i="80"/>
  <c r="AG42" i="80" s="1"/>
  <c r="Y43" i="80"/>
  <c r="AG43" i="80" s="1"/>
  <c r="B179" i="18"/>
  <c r="B178" i="18"/>
  <c r="B177" i="18"/>
  <c r="B176" i="18"/>
  <c r="B175" i="18"/>
  <c r="B174" i="18"/>
  <c r="B173" i="18"/>
  <c r="B172" i="18"/>
  <c r="B171" i="18"/>
  <c r="B170" i="18"/>
  <c r="B167" i="18"/>
  <c r="B166" i="18"/>
  <c r="B165" i="18"/>
  <c r="B164" i="18"/>
  <c r="B163" i="18"/>
  <c r="B162" i="18"/>
  <c r="B161" i="18"/>
  <c r="B160" i="18"/>
  <c r="B159" i="18"/>
  <c r="B158" i="18"/>
  <c r="B157" i="18"/>
  <c r="B156"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B122" i="18"/>
  <c r="B121" i="18"/>
  <c r="B120" i="18"/>
  <c r="B119" i="18"/>
  <c r="B118" i="18"/>
  <c r="B117" i="18"/>
  <c r="B116" i="18"/>
  <c r="B115" i="18"/>
  <c r="B114" i="18"/>
  <c r="B113" i="18"/>
  <c r="B112" i="18"/>
  <c r="B111" i="18"/>
  <c r="B110" i="18"/>
  <c r="B109" i="18"/>
  <c r="B108" i="18"/>
  <c r="B107" i="18"/>
  <c r="B106" i="18"/>
  <c r="B105" i="18"/>
  <c r="B104" i="18"/>
  <c r="A104" i="18"/>
  <c r="AE26" i="80" l="1"/>
  <c r="AM26" i="80" s="1"/>
  <c r="AC30" i="80"/>
  <c r="AK30" i="80" s="1"/>
  <c r="AC22" i="80"/>
  <c r="AK22" i="80" s="1"/>
  <c r="AA24" i="80"/>
  <c r="AI24" i="80" s="1"/>
  <c r="Y24" i="80"/>
  <c r="AG24" i="80" s="1"/>
  <c r="AE25" i="80"/>
  <c r="AM25" i="80" s="1"/>
  <c r="AC26" i="80"/>
  <c r="AK26" i="80" s="1"/>
  <c r="AA30" i="80"/>
  <c r="AI30" i="80" s="1"/>
  <c r="Y30" i="80"/>
  <c r="AG30" i="80" s="1"/>
  <c r="AA22" i="80"/>
  <c r="AI22" i="80" s="1"/>
  <c r="AE24" i="80"/>
  <c r="AM24" i="80" s="1"/>
  <c r="AC25" i="80"/>
  <c r="AK25" i="80" s="1"/>
  <c r="AA26" i="80"/>
  <c r="AI26" i="80" s="1"/>
  <c r="AE22" i="80"/>
  <c r="AM22" i="80" s="1"/>
  <c r="AA25" i="80"/>
  <c r="AI25" i="80" s="1"/>
  <c r="Y25" i="80"/>
  <c r="AG25" i="80" s="1"/>
  <c r="AE30" i="80"/>
  <c r="AM30" i="80" s="1"/>
  <c r="AC24" i="80"/>
  <c r="AK24" i="80" s="1"/>
  <c r="Y22" i="80"/>
  <c r="AG22" i="80" s="1"/>
  <c r="Y26" i="80"/>
  <c r="AG26" i="80" s="1"/>
  <c r="C118" i="18" l="1"/>
  <c r="U22" i="92" s="1"/>
  <c r="C128" i="18"/>
  <c r="U32" i="92" s="1"/>
  <c r="C140" i="18"/>
  <c r="U44" i="92" s="1"/>
  <c r="C144" i="18"/>
  <c r="U48" i="92" s="1"/>
  <c r="C160" i="18"/>
  <c r="U64" i="92" s="1"/>
  <c r="E109" i="18"/>
  <c r="U157" i="92" s="1"/>
  <c r="D104" i="18"/>
  <c r="E104" i="18"/>
  <c r="E130" i="18" s="1"/>
  <c r="U176" i="92" s="1"/>
  <c r="F104" i="18"/>
  <c r="C104" i="18"/>
  <c r="C124" i="18" s="1"/>
  <c r="U28" i="92" s="1"/>
  <c r="E156" i="18" l="1"/>
  <c r="U202" i="92" s="1"/>
  <c r="C132" i="18"/>
  <c r="U36" i="92" s="1"/>
  <c r="E179" i="18"/>
  <c r="U224" i="92" s="1"/>
  <c r="C111" i="18"/>
  <c r="U17" i="92" s="1"/>
  <c r="C148" i="18"/>
  <c r="U52" i="92" s="1"/>
  <c r="C173" i="18"/>
  <c r="U76" i="92" s="1"/>
  <c r="D168" i="18"/>
  <c r="U142" i="92" s="1"/>
  <c r="D169" i="18"/>
  <c r="U143" i="92" s="1"/>
  <c r="D155" i="18"/>
  <c r="U130" i="92" s="1"/>
  <c r="D154" i="18"/>
  <c r="U129" i="92" s="1"/>
  <c r="C163" i="18"/>
  <c r="U67" i="92" s="1"/>
  <c r="C159" i="18"/>
  <c r="U63" i="92" s="1"/>
  <c r="D152" i="18"/>
  <c r="U127" i="92" s="1"/>
  <c r="C146" i="18"/>
  <c r="U50" i="92" s="1"/>
  <c r="D143" i="18"/>
  <c r="U118" i="92" s="1"/>
  <c r="C134" i="18"/>
  <c r="U38" i="92" s="1"/>
  <c r="C172" i="18"/>
  <c r="U75" i="92" s="1"/>
  <c r="E168" i="18"/>
  <c r="U213" i="92" s="1"/>
  <c r="E169" i="18"/>
  <c r="U214" i="92" s="1"/>
  <c r="E155" i="18"/>
  <c r="U201" i="92" s="1"/>
  <c r="E154" i="18"/>
  <c r="U200" i="92" s="1"/>
  <c r="C109" i="18"/>
  <c r="U15" i="92" s="1"/>
  <c r="D113" i="18"/>
  <c r="U90" i="92" s="1"/>
  <c r="C117" i="18"/>
  <c r="U21" i="92" s="1"/>
  <c r="C162" i="18"/>
  <c r="U66" i="92" s="1"/>
  <c r="C158" i="18"/>
  <c r="U62" i="92" s="1"/>
  <c r="C149" i="18"/>
  <c r="U53" i="92" s="1"/>
  <c r="D144" i="18"/>
  <c r="U119" i="92" s="1"/>
  <c r="C141" i="18"/>
  <c r="U45" i="92" s="1"/>
  <c r="E132" i="18"/>
  <c r="U178" i="92" s="1"/>
  <c r="C129" i="18"/>
  <c r="U33" i="92" s="1"/>
  <c r="D176" i="18"/>
  <c r="U150" i="92" s="1"/>
  <c r="D112" i="18"/>
  <c r="U89" i="92" s="1"/>
  <c r="D163" i="18"/>
  <c r="U138" i="92" s="1"/>
  <c r="C169" i="18"/>
  <c r="U72" i="92" s="1"/>
  <c r="C168" i="18"/>
  <c r="U71" i="92" s="1"/>
  <c r="C155" i="18"/>
  <c r="U59" i="92" s="1"/>
  <c r="C154" i="18"/>
  <c r="U58" i="92" s="1"/>
  <c r="C107" i="18"/>
  <c r="U13" i="92" s="1"/>
  <c r="C112" i="18"/>
  <c r="U18" i="92" s="1"/>
  <c r="C126" i="18"/>
  <c r="U30" i="92" s="1"/>
  <c r="F168" i="18"/>
  <c r="U284" i="92" s="1"/>
  <c r="F169" i="18"/>
  <c r="U285" i="92" s="1"/>
  <c r="F155" i="18"/>
  <c r="U272" i="92" s="1"/>
  <c r="F170" i="18"/>
  <c r="U286" i="92" s="1"/>
  <c r="F154" i="18"/>
  <c r="U271" i="92" s="1"/>
  <c r="C108" i="18"/>
  <c r="U14" i="92" s="1"/>
  <c r="C113" i="18"/>
  <c r="U19" i="92" s="1"/>
  <c r="D109" i="18"/>
  <c r="U86" i="92" s="1"/>
  <c r="D162" i="18"/>
  <c r="U137" i="92" s="1"/>
  <c r="E158" i="18"/>
  <c r="U204" i="92" s="1"/>
  <c r="C150" i="18"/>
  <c r="U54" i="92" s="1"/>
  <c r="C145" i="18"/>
  <c r="U49" i="92" s="1"/>
  <c r="C142" i="18"/>
  <c r="U46" i="92" s="1"/>
  <c r="C133" i="18"/>
  <c r="U37" i="92" s="1"/>
  <c r="C130" i="18"/>
  <c r="U34" i="92" s="1"/>
  <c r="C125" i="18"/>
  <c r="U29" i="92" s="1"/>
  <c r="C179" i="18"/>
  <c r="U82" i="92" s="1"/>
  <c r="C171" i="18"/>
  <c r="U74" i="92" s="1"/>
  <c r="F167" i="18"/>
  <c r="U283" i="92" s="1"/>
  <c r="F171" i="18"/>
  <c r="U287" i="92" s="1"/>
  <c r="F175" i="18"/>
  <c r="U291" i="92" s="1"/>
  <c r="F179" i="18"/>
  <c r="U295" i="92" s="1"/>
  <c r="F165" i="18"/>
  <c r="U281" i="92" s="1"/>
  <c r="F120" i="18"/>
  <c r="U237" i="92" s="1"/>
  <c r="F124" i="18"/>
  <c r="U241" i="92" s="1"/>
  <c r="F128" i="18"/>
  <c r="U245" i="92" s="1"/>
  <c r="F132" i="18"/>
  <c r="U249" i="92" s="1"/>
  <c r="F136" i="18"/>
  <c r="U253" i="92" s="1"/>
  <c r="F140" i="18"/>
  <c r="U257" i="92" s="1"/>
  <c r="F144" i="18"/>
  <c r="U261" i="92" s="1"/>
  <c r="F148" i="18"/>
  <c r="U265" i="92" s="1"/>
  <c r="F152" i="18"/>
  <c r="U269" i="92" s="1"/>
  <c r="F158" i="18"/>
  <c r="U275" i="92" s="1"/>
  <c r="F162" i="18"/>
  <c r="U279" i="92" s="1"/>
  <c r="F107" i="18"/>
  <c r="U226" i="92" s="1"/>
  <c r="F111" i="18"/>
  <c r="U230" i="92" s="1"/>
  <c r="F121" i="18"/>
  <c r="U238" i="92" s="1"/>
  <c r="F122" i="18"/>
  <c r="U239" i="92" s="1"/>
  <c r="F123" i="18"/>
  <c r="U240" i="92" s="1"/>
  <c r="F137" i="18"/>
  <c r="U254" i="92" s="1"/>
  <c r="F138" i="18"/>
  <c r="U255" i="92" s="1"/>
  <c r="F139" i="18"/>
  <c r="U256" i="92" s="1"/>
  <c r="F153" i="18"/>
  <c r="U270" i="92" s="1"/>
  <c r="F156" i="18"/>
  <c r="U273" i="92" s="1"/>
  <c r="F157" i="18"/>
  <c r="U274" i="92" s="1"/>
  <c r="F176" i="18"/>
  <c r="U292" i="92" s="1"/>
  <c r="F177" i="18"/>
  <c r="U293" i="92" s="1"/>
  <c r="F178" i="18"/>
  <c r="U294" i="92" s="1"/>
  <c r="F129" i="18"/>
  <c r="U246" i="92" s="1"/>
  <c r="F130" i="18"/>
  <c r="U247" i="92" s="1"/>
  <c r="F131" i="18"/>
  <c r="U248" i="92" s="1"/>
  <c r="F145" i="18"/>
  <c r="U262" i="92" s="1"/>
  <c r="F146" i="18"/>
  <c r="U263" i="92" s="1"/>
  <c r="F147" i="18"/>
  <c r="U264" i="92" s="1"/>
  <c r="F163" i="18"/>
  <c r="U280" i="92" s="1"/>
  <c r="F108" i="18"/>
  <c r="U227" i="92" s="1"/>
  <c r="F113" i="18"/>
  <c r="U232" i="92" s="1"/>
  <c r="F172" i="18"/>
  <c r="U288" i="92" s="1"/>
  <c r="F173" i="18"/>
  <c r="U289" i="92" s="1"/>
  <c r="F174" i="18"/>
  <c r="U290" i="92" s="1"/>
  <c r="F125" i="18"/>
  <c r="U242" i="92" s="1"/>
  <c r="F126" i="18"/>
  <c r="U243" i="92" s="1"/>
  <c r="F134" i="18"/>
  <c r="U251" i="92" s="1"/>
  <c r="F119" i="18"/>
  <c r="U236" i="92" s="1"/>
  <c r="E172" i="18"/>
  <c r="U217" i="92" s="1"/>
  <c r="E176" i="18"/>
  <c r="U221" i="92" s="1"/>
  <c r="E121" i="18"/>
  <c r="U167" i="92" s="1"/>
  <c r="E125" i="18"/>
  <c r="U171" i="92" s="1"/>
  <c r="E129" i="18"/>
  <c r="U175" i="92" s="1"/>
  <c r="E133" i="18"/>
  <c r="U179" i="92" s="1"/>
  <c r="E137" i="18"/>
  <c r="U183" i="92" s="1"/>
  <c r="E141" i="18"/>
  <c r="U187" i="92" s="1"/>
  <c r="E145" i="18"/>
  <c r="U191" i="92" s="1"/>
  <c r="E149" i="18"/>
  <c r="U195" i="92" s="1"/>
  <c r="E153" i="18"/>
  <c r="U199" i="92" s="1"/>
  <c r="E159" i="18"/>
  <c r="U205" i="92" s="1"/>
  <c r="E163" i="18"/>
  <c r="U209" i="92" s="1"/>
  <c r="E117" i="18"/>
  <c r="U163" i="92" s="1"/>
  <c r="E108" i="18"/>
  <c r="U156" i="92" s="1"/>
  <c r="E110" i="18"/>
  <c r="U158" i="92" s="1"/>
  <c r="E112" i="18"/>
  <c r="U160" i="92" s="1"/>
  <c r="E114" i="18"/>
  <c r="U162" i="92" s="1"/>
  <c r="E166" i="18"/>
  <c r="U211" i="92" s="1"/>
  <c r="E167" i="18"/>
  <c r="U212" i="92" s="1"/>
  <c r="E165" i="18"/>
  <c r="U210" i="92" s="1"/>
  <c r="E118" i="18"/>
  <c r="U164" i="92" s="1"/>
  <c r="E119" i="18"/>
  <c r="U165" i="92" s="1"/>
  <c r="E120" i="18"/>
  <c r="U166" i="92" s="1"/>
  <c r="E134" i="18"/>
  <c r="U180" i="92" s="1"/>
  <c r="E135" i="18"/>
  <c r="U181" i="92" s="1"/>
  <c r="E136" i="18"/>
  <c r="U182" i="92" s="1"/>
  <c r="E150" i="18"/>
  <c r="U196" i="92" s="1"/>
  <c r="E151" i="18"/>
  <c r="U197" i="92" s="1"/>
  <c r="E152" i="18"/>
  <c r="U198" i="92" s="1"/>
  <c r="E173" i="18"/>
  <c r="U218" i="92" s="1"/>
  <c r="E174" i="18"/>
  <c r="U219" i="92" s="1"/>
  <c r="E175" i="18"/>
  <c r="U220" i="92" s="1"/>
  <c r="E126" i="18"/>
  <c r="U172" i="92" s="1"/>
  <c r="E127" i="18"/>
  <c r="U173" i="92" s="1"/>
  <c r="E128" i="18"/>
  <c r="U174" i="92" s="1"/>
  <c r="E142" i="18"/>
  <c r="U188" i="92" s="1"/>
  <c r="E143" i="18"/>
  <c r="U189" i="92" s="1"/>
  <c r="E144" i="18"/>
  <c r="U190" i="92" s="1"/>
  <c r="E160" i="18"/>
  <c r="U206" i="92" s="1"/>
  <c r="E161" i="18"/>
  <c r="U207" i="92" s="1"/>
  <c r="E162" i="18"/>
  <c r="U208" i="92" s="1"/>
  <c r="E113" i="18"/>
  <c r="U161" i="92" s="1"/>
  <c r="E170" i="18"/>
  <c r="U215" i="92" s="1"/>
  <c r="E171" i="18"/>
  <c r="U216" i="92" s="1"/>
  <c r="E122" i="18"/>
  <c r="U168" i="92" s="1"/>
  <c r="E123" i="18"/>
  <c r="U169" i="92" s="1"/>
  <c r="E124" i="18"/>
  <c r="U170" i="92" s="1"/>
  <c r="F112" i="18"/>
  <c r="U231" i="92" s="1"/>
  <c r="F149" i="18"/>
  <c r="U266" i="92" s="1"/>
  <c r="D173" i="18"/>
  <c r="U147" i="92" s="1"/>
  <c r="D177" i="18"/>
  <c r="U151" i="92" s="1"/>
  <c r="D118" i="18"/>
  <c r="U93" i="92" s="1"/>
  <c r="D122" i="18"/>
  <c r="U97" i="92" s="1"/>
  <c r="D126" i="18"/>
  <c r="U101" i="92" s="1"/>
  <c r="D130" i="18"/>
  <c r="U105" i="92" s="1"/>
  <c r="D134" i="18"/>
  <c r="U109" i="92" s="1"/>
  <c r="D138" i="18"/>
  <c r="U113" i="92" s="1"/>
  <c r="D142" i="18"/>
  <c r="U117" i="92" s="1"/>
  <c r="D146" i="18"/>
  <c r="U121" i="92" s="1"/>
  <c r="D150" i="18"/>
  <c r="U125" i="92" s="1"/>
  <c r="D156" i="18"/>
  <c r="U131" i="92" s="1"/>
  <c r="D160" i="18"/>
  <c r="U135" i="92" s="1"/>
  <c r="D166" i="18"/>
  <c r="U140" i="92" s="1"/>
  <c r="D178" i="18"/>
  <c r="U152" i="92" s="1"/>
  <c r="D179" i="18"/>
  <c r="U153" i="92" s="1"/>
  <c r="D131" i="18"/>
  <c r="U106" i="92" s="1"/>
  <c r="D132" i="18"/>
  <c r="U107" i="92" s="1"/>
  <c r="D133" i="18"/>
  <c r="U108" i="92" s="1"/>
  <c r="D147" i="18"/>
  <c r="U122" i="92" s="1"/>
  <c r="D148" i="18"/>
  <c r="U123" i="92" s="1"/>
  <c r="D149" i="18"/>
  <c r="U124" i="92" s="1"/>
  <c r="D170" i="18"/>
  <c r="U144" i="92" s="1"/>
  <c r="D171" i="18"/>
  <c r="U145" i="92" s="1"/>
  <c r="D172" i="18"/>
  <c r="U146" i="92" s="1"/>
  <c r="D123" i="18"/>
  <c r="U98" i="92" s="1"/>
  <c r="D124" i="18"/>
  <c r="U99" i="92" s="1"/>
  <c r="D125" i="18"/>
  <c r="U100" i="92" s="1"/>
  <c r="D139" i="18"/>
  <c r="U114" i="92" s="1"/>
  <c r="D140" i="18"/>
  <c r="U115" i="92" s="1"/>
  <c r="D141" i="18"/>
  <c r="U116" i="92" s="1"/>
  <c r="D157" i="18"/>
  <c r="U132" i="92" s="1"/>
  <c r="D158" i="18"/>
  <c r="U133" i="92" s="1"/>
  <c r="D159" i="18"/>
  <c r="U134" i="92" s="1"/>
  <c r="D108" i="18"/>
  <c r="U85" i="92" s="1"/>
  <c r="D111" i="18"/>
  <c r="U88" i="92" s="1"/>
  <c r="D106" i="18"/>
  <c r="U83" i="92" s="1"/>
  <c r="D167" i="18"/>
  <c r="U141" i="92" s="1"/>
  <c r="D165" i="18"/>
  <c r="U139" i="92" s="1"/>
  <c r="D119" i="18"/>
  <c r="U94" i="92" s="1"/>
  <c r="D120" i="18"/>
  <c r="U95" i="92" s="1"/>
  <c r="D121" i="18"/>
  <c r="U96" i="92" s="1"/>
  <c r="E106" i="18"/>
  <c r="U154" i="92" s="1"/>
  <c r="E111" i="18"/>
  <c r="U159" i="92" s="1"/>
  <c r="E107" i="18"/>
  <c r="U155" i="92" s="1"/>
  <c r="F110" i="18"/>
  <c r="U229" i="92" s="1"/>
  <c r="F117" i="18"/>
  <c r="U234" i="92" s="1"/>
  <c r="F161" i="18"/>
  <c r="U278" i="92" s="1"/>
  <c r="F159" i="18"/>
  <c r="U276" i="92" s="1"/>
  <c r="E157" i="18"/>
  <c r="U203" i="92" s="1"/>
  <c r="D153" i="18"/>
  <c r="U128" i="92" s="1"/>
  <c r="D151" i="18"/>
  <c r="U126" i="92" s="1"/>
  <c r="D145" i="18"/>
  <c r="U120" i="92" s="1"/>
  <c r="F135" i="18"/>
  <c r="U252" i="92" s="1"/>
  <c r="F133" i="18"/>
  <c r="U250" i="92" s="1"/>
  <c r="E131" i="18"/>
  <c r="U177" i="92" s="1"/>
  <c r="D128" i="18"/>
  <c r="U103" i="92" s="1"/>
  <c r="E178" i="18"/>
  <c r="U223" i="92" s="1"/>
  <c r="D174" i="18"/>
  <c r="U148" i="92" s="1"/>
  <c r="D114" i="18"/>
  <c r="U91" i="92" s="1"/>
  <c r="D110" i="18"/>
  <c r="U87" i="92" s="1"/>
  <c r="D107" i="18"/>
  <c r="U84" i="92" s="1"/>
  <c r="F109" i="18"/>
  <c r="U228" i="92" s="1"/>
  <c r="D117" i="18"/>
  <c r="U92" i="92" s="1"/>
  <c r="D161" i="18"/>
  <c r="U136" i="92" s="1"/>
  <c r="F150" i="18"/>
  <c r="U267" i="92" s="1"/>
  <c r="E148" i="18"/>
  <c r="U194" i="92" s="1"/>
  <c r="E146" i="18"/>
  <c r="U192" i="92" s="1"/>
  <c r="F143" i="18"/>
  <c r="U260" i="92" s="1"/>
  <c r="F141" i="18"/>
  <c r="U258" i="92" s="1"/>
  <c r="E139" i="18"/>
  <c r="U185" i="92" s="1"/>
  <c r="D137" i="18"/>
  <c r="U112" i="92" s="1"/>
  <c r="D135" i="18"/>
  <c r="U110" i="92" s="1"/>
  <c r="D129" i="18"/>
  <c r="U104" i="92" s="1"/>
  <c r="E177" i="18"/>
  <c r="U222" i="92" s="1"/>
  <c r="F114" i="18"/>
  <c r="U233" i="92" s="1"/>
  <c r="F160" i="18"/>
  <c r="U277" i="92" s="1"/>
  <c r="F127" i="18"/>
  <c r="U244" i="92" s="1"/>
  <c r="F106" i="18"/>
  <c r="U225" i="92" s="1"/>
  <c r="F151" i="18"/>
  <c r="U268" i="92" s="1"/>
  <c r="E147" i="18"/>
  <c r="U193" i="92" s="1"/>
  <c r="F142" i="18"/>
  <c r="U259" i="92" s="1"/>
  <c r="E140" i="18"/>
  <c r="U186" i="92" s="1"/>
  <c r="E138" i="18"/>
  <c r="U184" i="92" s="1"/>
  <c r="D136" i="18"/>
  <c r="U111" i="92" s="1"/>
  <c r="D127" i="18"/>
  <c r="U102" i="92" s="1"/>
  <c r="F118" i="18"/>
  <c r="U235" i="92" s="1"/>
  <c r="D175" i="18"/>
  <c r="U149" i="92" s="1"/>
  <c r="F166" i="18"/>
  <c r="U282" i="92" s="1"/>
  <c r="C166" i="18"/>
  <c r="U69" i="92" s="1"/>
  <c r="C170" i="18"/>
  <c r="U73" i="92" s="1"/>
  <c r="C174" i="18"/>
  <c r="U77" i="92" s="1"/>
  <c r="C178" i="18"/>
  <c r="U81" i="92" s="1"/>
  <c r="C119" i="18"/>
  <c r="U23" i="92" s="1"/>
  <c r="C123" i="18"/>
  <c r="U27" i="92" s="1"/>
  <c r="C127" i="18"/>
  <c r="U31" i="92" s="1"/>
  <c r="C131" i="18"/>
  <c r="U35" i="92" s="1"/>
  <c r="C135" i="18"/>
  <c r="U39" i="92" s="1"/>
  <c r="C139" i="18"/>
  <c r="U43" i="92" s="1"/>
  <c r="C143" i="18"/>
  <c r="U47" i="92" s="1"/>
  <c r="C147" i="18"/>
  <c r="U51" i="92" s="1"/>
  <c r="C151" i="18"/>
  <c r="U55" i="92" s="1"/>
  <c r="C157" i="18"/>
  <c r="U61" i="92" s="1"/>
  <c r="C161" i="18"/>
  <c r="U65" i="92" s="1"/>
  <c r="C114" i="18"/>
  <c r="U20" i="92" s="1"/>
  <c r="C106" i="18"/>
  <c r="U12" i="92" s="1"/>
  <c r="C110" i="18"/>
  <c r="U16" i="92" s="1"/>
  <c r="C156" i="18"/>
  <c r="U60" i="92" s="1"/>
  <c r="C153" i="18"/>
  <c r="U57" i="92" s="1"/>
  <c r="C152" i="18"/>
  <c r="U56" i="92" s="1"/>
  <c r="C138" i="18"/>
  <c r="U42" i="92" s="1"/>
  <c r="C137" i="18"/>
  <c r="U41" i="92" s="1"/>
  <c r="C136" i="18"/>
  <c r="U40" i="92" s="1"/>
  <c r="C122" i="18"/>
  <c r="U26" i="92" s="1"/>
  <c r="C121" i="18"/>
  <c r="U25" i="92" s="1"/>
  <c r="C120" i="18"/>
  <c r="U24" i="92" s="1"/>
  <c r="C165" i="18"/>
  <c r="U68" i="92" s="1"/>
  <c r="C167" i="18"/>
  <c r="U70" i="92" s="1"/>
  <c r="C177" i="18"/>
  <c r="U80" i="92" s="1"/>
  <c r="C176" i="18"/>
  <c r="U79" i="92" s="1"/>
  <c r="C175" i="18"/>
  <c r="U78" i="92" s="1"/>
  <c r="N63" i="64" l="1"/>
  <c r="N62" i="64"/>
  <c r="N61" i="64"/>
  <c r="N60" i="64"/>
  <c r="N59" i="64"/>
  <c r="N58" i="64"/>
  <c r="N57" i="64"/>
  <c r="N56" i="64"/>
  <c r="N55" i="64"/>
  <c r="N54" i="64"/>
  <c r="N53" i="64"/>
  <c r="N52" i="64"/>
  <c r="N51" i="64"/>
  <c r="N50" i="64"/>
  <c r="N49" i="64"/>
  <c r="N48" i="64"/>
  <c r="N47" i="64"/>
  <c r="N46" i="64"/>
  <c r="N45" i="64"/>
  <c r="N44" i="64"/>
  <c r="N43" i="64"/>
  <c r="N42" i="64"/>
  <c r="N41" i="64"/>
  <c r="N40" i="64"/>
  <c r="N39" i="64"/>
  <c r="N38" i="64"/>
  <c r="N37" i="64"/>
  <c r="N36" i="64"/>
  <c r="N35" i="64"/>
  <c r="N34" i="64"/>
  <c r="N33" i="64"/>
  <c r="N32" i="64"/>
  <c r="N31" i="64"/>
  <c r="N30" i="64"/>
  <c r="N29" i="64"/>
  <c r="N28" i="64"/>
  <c r="N27" i="64"/>
  <c r="N26" i="64"/>
  <c r="N25" i="64"/>
  <c r="N24" i="64"/>
  <c r="N23" i="64"/>
  <c r="N22" i="64"/>
  <c r="N21" i="64"/>
  <c r="N20" i="64"/>
  <c r="N19" i="64"/>
  <c r="N18" i="64"/>
  <c r="N17" i="64"/>
  <c r="N16" i="64"/>
  <c r="N15" i="64"/>
  <c r="D119" i="70"/>
  <c r="E101" i="70"/>
  <c r="D101" i="70"/>
  <c r="F100" i="70"/>
  <c r="F99" i="70"/>
  <c r="F98" i="70"/>
  <c r="F97" i="70"/>
  <c r="F96" i="70"/>
  <c r="F95" i="70"/>
  <c r="F94" i="70"/>
  <c r="O82" i="70"/>
  <c r="N82" i="70"/>
  <c r="M82" i="70"/>
  <c r="L82" i="70"/>
  <c r="K82" i="70"/>
  <c r="J82" i="70"/>
  <c r="I82" i="70"/>
  <c r="H82" i="70"/>
  <c r="G82" i="70"/>
  <c r="D82" i="70"/>
  <c r="F81" i="70"/>
  <c r="F80" i="70"/>
  <c r="F79" i="70"/>
  <c r="F78" i="70"/>
  <c r="F77" i="70"/>
  <c r="F76" i="70"/>
  <c r="F75" i="70"/>
  <c r="F82" i="70" s="1"/>
  <c r="O63" i="70"/>
  <c r="N63" i="70"/>
  <c r="M63" i="70"/>
  <c r="L63" i="70"/>
  <c r="K63" i="70"/>
  <c r="J63" i="70"/>
  <c r="I63" i="70"/>
  <c r="H63" i="70"/>
  <c r="G63" i="70"/>
  <c r="E63" i="70"/>
  <c r="D63" i="70"/>
  <c r="F62" i="70"/>
  <c r="F61" i="70"/>
  <c r="F60" i="70"/>
  <c r="F59" i="70"/>
  <c r="F58" i="70"/>
  <c r="F57" i="70"/>
  <c r="F56" i="70"/>
  <c r="O44" i="70"/>
  <c r="N44" i="70"/>
  <c r="M44" i="70"/>
  <c r="L44" i="70"/>
  <c r="K44" i="70"/>
  <c r="J44" i="70"/>
  <c r="I44" i="70"/>
  <c r="H44" i="70"/>
  <c r="G44" i="70"/>
  <c r="E44" i="70"/>
  <c r="D44" i="70"/>
  <c r="F43" i="70"/>
  <c r="F42" i="70"/>
  <c r="F41" i="70"/>
  <c r="F40" i="70"/>
  <c r="F39" i="70"/>
  <c r="F38" i="70"/>
  <c r="F37" i="70"/>
  <c r="F44" i="70" s="1"/>
  <c r="O25" i="70"/>
  <c r="N25" i="70"/>
  <c r="M25" i="70"/>
  <c r="L25" i="70"/>
  <c r="K25" i="70"/>
  <c r="J25" i="70"/>
  <c r="I25" i="70"/>
  <c r="H25" i="70"/>
  <c r="G25" i="70"/>
  <c r="E25" i="70"/>
  <c r="D25" i="70"/>
  <c r="F24" i="70"/>
  <c r="F23" i="70"/>
  <c r="F22" i="70"/>
  <c r="F21" i="70"/>
  <c r="F20" i="70"/>
  <c r="F19" i="70"/>
  <c r="F18" i="70"/>
  <c r="F46" i="65"/>
  <c r="E46" i="65"/>
  <c r="E63" i="65" s="1"/>
  <c r="D46" i="65"/>
  <c r="D54" i="65" s="1"/>
  <c r="C50" i="65"/>
  <c r="F36" i="65"/>
  <c r="W107" i="80" s="1"/>
  <c r="E36" i="65"/>
  <c r="S107" i="80" s="1"/>
  <c r="D36" i="65"/>
  <c r="O107" i="80" s="1"/>
  <c r="C36" i="65"/>
  <c r="K107" i="80" s="1"/>
  <c r="G35" i="65"/>
  <c r="G34" i="65"/>
  <c r="G33" i="65"/>
  <c r="G32" i="65"/>
  <c r="G31" i="65"/>
  <c r="G30" i="65"/>
  <c r="G29" i="65"/>
  <c r="G28" i="65"/>
  <c r="G27" i="65"/>
  <c r="K40" i="24"/>
  <c r="K39" i="24"/>
  <c r="K38" i="24"/>
  <c r="K37" i="24"/>
  <c r="K36" i="24"/>
  <c r="K35" i="24"/>
  <c r="K34" i="24"/>
  <c r="K33" i="24"/>
  <c r="K32" i="24"/>
  <c r="K31" i="24"/>
  <c r="K30" i="24"/>
  <c r="K29" i="24"/>
  <c r="K28" i="24"/>
  <c r="K27" i="24"/>
  <c r="K26" i="24"/>
  <c r="K25" i="24"/>
  <c r="K24" i="24"/>
  <c r="K23" i="24"/>
  <c r="K22" i="24"/>
  <c r="K21" i="24"/>
  <c r="AM64" i="20"/>
  <c r="AL64" i="20"/>
  <c r="DP47" i="92" s="1"/>
  <c r="AK64" i="20"/>
  <c r="DP46" i="92" s="1"/>
  <c r="AJ64" i="20"/>
  <c r="DP45" i="92" s="1"/>
  <c r="AI64" i="20"/>
  <c r="DP44" i="92" s="1"/>
  <c r="AH64" i="20"/>
  <c r="DP43" i="92" s="1"/>
  <c r="AG64" i="20"/>
  <c r="DP42" i="92" s="1"/>
  <c r="AF64" i="20"/>
  <c r="DP41" i="92" s="1"/>
  <c r="AE64" i="20"/>
  <c r="DP40" i="92" s="1"/>
  <c r="AD64" i="20"/>
  <c r="DP39" i="92" s="1"/>
  <c r="AC64" i="20"/>
  <c r="DP38" i="92" s="1"/>
  <c r="AB64" i="20"/>
  <c r="DP37" i="92" s="1"/>
  <c r="AA64" i="20"/>
  <c r="DP36" i="92" s="1"/>
  <c r="Z64" i="20"/>
  <c r="DP35" i="92" s="1"/>
  <c r="Y64" i="20"/>
  <c r="DP34" i="92" s="1"/>
  <c r="X64" i="20"/>
  <c r="DP33" i="92" s="1"/>
  <c r="W64" i="20"/>
  <c r="DP32" i="92" s="1"/>
  <c r="V64" i="20"/>
  <c r="DP31" i="92" s="1"/>
  <c r="U64" i="20"/>
  <c r="DP30" i="92" s="1"/>
  <c r="T64" i="20"/>
  <c r="DP29" i="92" s="1"/>
  <c r="S64" i="20"/>
  <c r="DP28" i="92" s="1"/>
  <c r="R64" i="20"/>
  <c r="DP27" i="92" s="1"/>
  <c r="Q64" i="20"/>
  <c r="DP26" i="92" s="1"/>
  <c r="P64" i="20"/>
  <c r="DP25" i="92" s="1"/>
  <c r="O64" i="20"/>
  <c r="DP24" i="92" s="1"/>
  <c r="N64" i="20"/>
  <c r="DP23" i="92" s="1"/>
  <c r="M64" i="20"/>
  <c r="DP22" i="92" s="1"/>
  <c r="L64" i="20"/>
  <c r="DP21" i="92" s="1"/>
  <c r="K64" i="20"/>
  <c r="DP20" i="92" s="1"/>
  <c r="J64" i="20"/>
  <c r="DP19" i="92" s="1"/>
  <c r="I64" i="20"/>
  <c r="DP18" i="92" s="1"/>
  <c r="AM55" i="20"/>
  <c r="AL55" i="20"/>
  <c r="DG47" i="92" s="1"/>
  <c r="AK55" i="20"/>
  <c r="DG46" i="92" s="1"/>
  <c r="AJ55" i="20"/>
  <c r="DG45" i="92" s="1"/>
  <c r="AI55" i="20"/>
  <c r="DG44" i="92" s="1"/>
  <c r="AH55" i="20"/>
  <c r="DG43" i="92" s="1"/>
  <c r="AG55" i="20"/>
  <c r="DG42" i="92" s="1"/>
  <c r="AF55" i="20"/>
  <c r="DG41" i="92" s="1"/>
  <c r="AE55" i="20"/>
  <c r="DG40" i="92" s="1"/>
  <c r="AD55" i="20"/>
  <c r="DG39" i="92" s="1"/>
  <c r="AC55" i="20"/>
  <c r="DG38" i="92" s="1"/>
  <c r="AB55" i="20"/>
  <c r="DG37" i="92" s="1"/>
  <c r="AA55" i="20"/>
  <c r="Z55" i="20"/>
  <c r="DG35" i="92" s="1"/>
  <c r="Y55" i="20"/>
  <c r="DG34" i="92" s="1"/>
  <c r="X55" i="20"/>
  <c r="DG33" i="92" s="1"/>
  <c r="W55" i="20"/>
  <c r="V55" i="20"/>
  <c r="DG31" i="92" s="1"/>
  <c r="U55" i="20"/>
  <c r="DG30" i="92" s="1"/>
  <c r="T55" i="20"/>
  <c r="DG29" i="92" s="1"/>
  <c r="S55" i="20"/>
  <c r="DG28" i="92" s="1"/>
  <c r="R55" i="20"/>
  <c r="DG27" i="92" s="1"/>
  <c r="Q55" i="20"/>
  <c r="DG26" i="92" s="1"/>
  <c r="P55" i="20"/>
  <c r="DG25" i="92" s="1"/>
  <c r="O55" i="20"/>
  <c r="DG24" i="92" s="1"/>
  <c r="N55" i="20"/>
  <c r="DG23" i="92" s="1"/>
  <c r="M55" i="20"/>
  <c r="DG22" i="92" s="1"/>
  <c r="L55" i="20"/>
  <c r="DG21" i="92" s="1"/>
  <c r="K55" i="20"/>
  <c r="J55" i="20"/>
  <c r="DG19" i="92" s="1"/>
  <c r="I55" i="20"/>
  <c r="AN54" i="20"/>
  <c r="AN53" i="20"/>
  <c r="AN52" i="20"/>
  <c r="AN51" i="20"/>
  <c r="AN50" i="20"/>
  <c r="AN49" i="20"/>
  <c r="AN48" i="20"/>
  <c r="AN47" i="20"/>
  <c r="AN46" i="20"/>
  <c r="AN45" i="20"/>
  <c r="AN44" i="20"/>
  <c r="AN43" i="20"/>
  <c r="AN42" i="20"/>
  <c r="AN41" i="20"/>
  <c r="AN40" i="20"/>
  <c r="AN39" i="20"/>
  <c r="AN38" i="20"/>
  <c r="AN37" i="20"/>
  <c r="AN36" i="20"/>
  <c r="AN35" i="20"/>
  <c r="AN34" i="20"/>
  <c r="AN33" i="20"/>
  <c r="AN32" i="20"/>
  <c r="AN31" i="20"/>
  <c r="AN30" i="20"/>
  <c r="AN29" i="20"/>
  <c r="AN28" i="20"/>
  <c r="AN27" i="20"/>
  <c r="AN26" i="20"/>
  <c r="AN25" i="20"/>
  <c r="AN24" i="20"/>
  <c r="AN23" i="20"/>
  <c r="AN22" i="20"/>
  <c r="AN21" i="20"/>
  <c r="AN20" i="20"/>
  <c r="AN19" i="20"/>
  <c r="AN18" i="20"/>
  <c r="B19" i="20"/>
  <c r="H24" i="34"/>
  <c r="CA56" i="92" s="1"/>
  <c r="H23" i="34"/>
  <c r="CA55" i="92" s="1"/>
  <c r="H22" i="34"/>
  <c r="CA54" i="92" s="1"/>
  <c r="H21" i="34"/>
  <c r="CA53" i="92" s="1"/>
  <c r="H20" i="34"/>
  <c r="CA52" i="92" s="1"/>
  <c r="H19" i="34"/>
  <c r="CA51" i="92" s="1"/>
  <c r="H18" i="34"/>
  <c r="CA50" i="92" s="1"/>
  <c r="H17" i="34"/>
  <c r="CA49" i="92" s="1"/>
  <c r="H16" i="34"/>
  <c r="CA48" i="92" s="1"/>
  <c r="G27" i="18"/>
  <c r="T303" i="92" s="1"/>
  <c r="G26" i="18"/>
  <c r="T302" i="92" s="1"/>
  <c r="G24" i="18"/>
  <c r="T300" i="92" s="1"/>
  <c r="G23" i="18"/>
  <c r="T299" i="92" s="1"/>
  <c r="G22" i="18"/>
  <c r="T298" i="92" s="1"/>
  <c r="G21" i="18"/>
  <c r="T297" i="92" s="1"/>
  <c r="G20" i="18"/>
  <c r="T296" i="92" s="1"/>
  <c r="F25" i="18"/>
  <c r="E25" i="18"/>
  <c r="D25" i="18"/>
  <c r="C25" i="18"/>
  <c r="G18" i="18"/>
  <c r="G92" i="18"/>
  <c r="T365" i="92" s="1"/>
  <c r="G91" i="18"/>
  <c r="T364" i="92" s="1"/>
  <c r="G90" i="18"/>
  <c r="T363" i="92" s="1"/>
  <c r="G89" i="18"/>
  <c r="T362" i="92" s="1"/>
  <c r="G88" i="18"/>
  <c r="T361" i="92" s="1"/>
  <c r="G87" i="18"/>
  <c r="T360" i="92" s="1"/>
  <c r="F84" i="18"/>
  <c r="T286" i="92" s="1"/>
  <c r="E84" i="18"/>
  <c r="T215" i="92" s="1"/>
  <c r="D84" i="18"/>
  <c r="T144" i="92" s="1"/>
  <c r="C84" i="18"/>
  <c r="T73" i="92" s="1"/>
  <c r="G81" i="18"/>
  <c r="T354" i="92" s="1"/>
  <c r="G80" i="18"/>
  <c r="T353" i="92" s="1"/>
  <c r="G79" i="18"/>
  <c r="T352" i="92" s="1"/>
  <c r="G76" i="18"/>
  <c r="F75" i="18"/>
  <c r="E75" i="18"/>
  <c r="D75" i="18"/>
  <c r="C75" i="18"/>
  <c r="G74" i="18"/>
  <c r="G73" i="18"/>
  <c r="CT205" i="92" l="1"/>
  <c r="CV205" i="92" s="1"/>
  <c r="CT204" i="92"/>
  <c r="CV204" i="92" s="1"/>
  <c r="CT203" i="92"/>
  <c r="CV203" i="92" s="1"/>
  <c r="N64" i="64"/>
  <c r="F101" i="70"/>
  <c r="F63" i="70"/>
  <c r="F25" i="70"/>
  <c r="K61" i="20"/>
  <c r="DM20" i="92" s="1"/>
  <c r="DG20" i="92"/>
  <c r="I61" i="20"/>
  <c r="DM18" i="92" s="1"/>
  <c r="DG18" i="92"/>
  <c r="W61" i="20"/>
  <c r="DM32" i="92" s="1"/>
  <c r="DG32" i="92"/>
  <c r="AA61" i="20"/>
  <c r="DM36" i="92" s="1"/>
  <c r="DG36" i="92"/>
  <c r="AN55" i="20"/>
  <c r="AN61" i="20" s="1"/>
  <c r="AN65" i="20" s="1"/>
  <c r="T350" i="92"/>
  <c r="T136" i="92"/>
  <c r="M91" i="80"/>
  <c r="AA91" i="80" s="1"/>
  <c r="AI91" i="80" s="1"/>
  <c r="T347" i="92"/>
  <c r="T207" i="92"/>
  <c r="Q91" i="80"/>
  <c r="AC91" i="80" s="1"/>
  <c r="AK91" i="80" s="1"/>
  <c r="T348" i="92"/>
  <c r="T278" i="92"/>
  <c r="U91" i="80"/>
  <c r="AE91" i="80" s="1"/>
  <c r="AM91" i="80" s="1"/>
  <c r="T65" i="92"/>
  <c r="I91" i="80"/>
  <c r="Y91" i="80" s="1"/>
  <c r="AG91" i="80" s="1"/>
  <c r="C28" i="18"/>
  <c r="T20" i="92" s="1"/>
  <c r="T17" i="92"/>
  <c r="E28" i="18"/>
  <c r="T162" i="92" s="1"/>
  <c r="T159" i="92"/>
  <c r="F28" i="18"/>
  <c r="T233" i="92" s="1"/>
  <c r="T230" i="92"/>
  <c r="D28" i="18"/>
  <c r="T91" i="92" s="1"/>
  <c r="T88" i="92"/>
  <c r="CT172" i="92"/>
  <c r="CV172" i="92" s="1"/>
  <c r="CT173" i="92"/>
  <c r="CV173" i="92" s="1"/>
  <c r="CT180" i="92"/>
  <c r="CV180" i="92" s="1"/>
  <c r="CT181" i="92"/>
  <c r="CV181" i="92" s="1"/>
  <c r="CT188" i="92"/>
  <c r="CV188" i="92" s="1"/>
  <c r="CT189" i="92"/>
  <c r="CV189" i="92" s="1"/>
  <c r="CT196" i="92"/>
  <c r="CV196" i="92" s="1"/>
  <c r="CT197" i="92"/>
  <c r="CV197" i="92" s="1"/>
  <c r="CT206" i="92"/>
  <c r="CV206" i="92" s="1"/>
  <c r="CT207" i="92"/>
  <c r="CV207" i="92" s="1"/>
  <c r="CT178" i="92"/>
  <c r="CV178" i="92" s="1"/>
  <c r="CT186" i="92"/>
  <c r="CV186" i="92" s="1"/>
  <c r="CT195" i="92"/>
  <c r="CV195" i="92" s="1"/>
  <c r="CT177" i="92"/>
  <c r="CV177" i="92" s="1"/>
  <c r="CT185" i="92"/>
  <c r="CV185" i="92" s="1"/>
  <c r="CT193" i="92"/>
  <c r="CV193" i="92" s="1"/>
  <c r="CT200" i="92"/>
  <c r="CV200" i="92" s="1"/>
  <c r="CT210" i="92"/>
  <c r="CV210" i="92" s="1"/>
  <c r="CT174" i="92"/>
  <c r="CV174" i="92" s="1"/>
  <c r="CT175" i="92"/>
  <c r="CV175" i="92" s="1"/>
  <c r="CT182" i="92"/>
  <c r="CV182" i="92" s="1"/>
  <c r="CT183" i="92"/>
  <c r="CV183" i="92" s="1"/>
  <c r="CT190" i="92"/>
  <c r="CV190" i="92" s="1"/>
  <c r="CT191" i="92"/>
  <c r="CV191" i="92" s="1"/>
  <c r="CT198" i="92"/>
  <c r="CV198" i="92" s="1"/>
  <c r="CT199" i="92"/>
  <c r="CV199" i="92" s="1"/>
  <c r="CT208" i="92"/>
  <c r="CV208" i="92" s="1"/>
  <c r="CT209" i="92"/>
  <c r="CV209" i="92" s="1"/>
  <c r="CT179" i="92"/>
  <c r="CV179" i="92" s="1"/>
  <c r="CT187" i="92"/>
  <c r="CV187" i="92" s="1"/>
  <c r="CT194" i="92"/>
  <c r="CV194" i="92" s="1"/>
  <c r="CT202" i="92"/>
  <c r="CV202" i="92" s="1"/>
  <c r="CT176" i="92"/>
  <c r="CV176" i="92" s="1"/>
  <c r="CT184" i="92"/>
  <c r="CV184" i="92" s="1"/>
  <c r="CT192" i="92"/>
  <c r="CV192" i="92" s="1"/>
  <c r="CT201" i="92"/>
  <c r="CV201" i="92" s="1"/>
  <c r="CT211" i="92"/>
  <c r="CV211" i="92" s="1"/>
  <c r="S297" i="92"/>
  <c r="S301" i="92"/>
  <c r="S305" i="92"/>
  <c r="S309" i="92"/>
  <c r="S313" i="92"/>
  <c r="S317" i="92"/>
  <c r="S321" i="92"/>
  <c r="S325" i="92"/>
  <c r="S329" i="92"/>
  <c r="S332" i="92"/>
  <c r="S337" i="92"/>
  <c r="S340" i="92"/>
  <c r="S344" i="92"/>
  <c r="S347" i="92"/>
  <c r="S351" i="92"/>
  <c r="S354" i="92"/>
  <c r="S361" i="92"/>
  <c r="S365" i="92"/>
  <c r="AJ16" i="92"/>
  <c r="S304" i="92"/>
  <c r="S312" i="92"/>
  <c r="S324" i="92"/>
  <c r="S328" i="92"/>
  <c r="S336" i="92"/>
  <c r="S350" i="92"/>
  <c r="S358" i="92"/>
  <c r="S360" i="92"/>
  <c r="S303" i="92"/>
  <c r="S319" i="92"/>
  <c r="S327" i="92"/>
  <c r="S342" i="92"/>
  <c r="S352" i="92"/>
  <c r="S363" i="92"/>
  <c r="S298" i="92"/>
  <c r="S302" i="92"/>
  <c r="S306" i="92"/>
  <c r="S310" i="92"/>
  <c r="S314" i="92"/>
  <c r="S318" i="92"/>
  <c r="S322" i="92"/>
  <c r="S326" i="92"/>
  <c r="S330" i="92"/>
  <c r="S333" i="92"/>
  <c r="S335" i="92"/>
  <c r="S338" i="92"/>
  <c r="S341" i="92"/>
  <c r="S345" i="92"/>
  <c r="S348" i="92"/>
  <c r="S355" i="92"/>
  <c r="S357" i="92"/>
  <c r="S359" i="92"/>
  <c r="S362" i="92"/>
  <c r="S366" i="92"/>
  <c r="S296" i="92"/>
  <c r="S300" i="92"/>
  <c r="S308" i="92"/>
  <c r="S316" i="92"/>
  <c r="S320" i="92"/>
  <c r="S334" i="92"/>
  <c r="S339" i="92"/>
  <c r="S343" i="92"/>
  <c r="S353" i="92"/>
  <c r="S356" i="92"/>
  <c r="S364" i="92"/>
  <c r="S299" i="92"/>
  <c r="S307" i="92"/>
  <c r="S311" i="92"/>
  <c r="S315" i="92"/>
  <c r="S323" i="92"/>
  <c r="S331" i="92"/>
  <c r="S346" i="92"/>
  <c r="S349" i="92"/>
  <c r="G104" i="18"/>
  <c r="J61" i="20"/>
  <c r="R61" i="20"/>
  <c r="DM27" i="92" s="1"/>
  <c r="Z61" i="20"/>
  <c r="AH61" i="20"/>
  <c r="DM43" i="92" s="1"/>
  <c r="S61" i="20"/>
  <c r="AI61" i="20"/>
  <c r="DM44" i="92" s="1"/>
  <c r="M61" i="20"/>
  <c r="DM22" i="92" s="1"/>
  <c r="Q61" i="20"/>
  <c r="U61" i="20"/>
  <c r="DM30" i="92" s="1"/>
  <c r="Y61" i="20"/>
  <c r="AC61" i="20"/>
  <c r="DM38" i="92" s="1"/>
  <c r="AG61" i="20"/>
  <c r="AK61" i="20"/>
  <c r="DM46" i="92" s="1"/>
  <c r="N61" i="20"/>
  <c r="V61" i="20"/>
  <c r="DM31" i="92" s="1"/>
  <c r="AD61" i="20"/>
  <c r="AL61" i="20"/>
  <c r="DM47" i="92" s="1"/>
  <c r="O61" i="20"/>
  <c r="AE61" i="20"/>
  <c r="DM40" i="92" s="1"/>
  <c r="AM61" i="20"/>
  <c r="AM65" i="20" s="1"/>
  <c r="L61" i="20"/>
  <c r="DM21" i="92" s="1"/>
  <c r="P61" i="20"/>
  <c r="T61" i="20"/>
  <c r="DM29" i="92" s="1"/>
  <c r="X61" i="20"/>
  <c r="AB61" i="20"/>
  <c r="DM37" i="92" s="1"/>
  <c r="AF61" i="20"/>
  <c r="AJ61" i="20"/>
  <c r="DM45" i="92" s="1"/>
  <c r="E59" i="65"/>
  <c r="D60" i="65"/>
  <c r="K65" i="20"/>
  <c r="DQ20" i="92" s="1"/>
  <c r="C59" i="65"/>
  <c r="C58" i="65"/>
  <c r="D55" i="65"/>
  <c r="C62" i="65"/>
  <c r="C56" i="65"/>
  <c r="C51" i="65"/>
  <c r="D50" i="65"/>
  <c r="C64" i="65"/>
  <c r="C54" i="65"/>
  <c r="C63" i="65"/>
  <c r="C52" i="65"/>
  <c r="C60" i="65"/>
  <c r="C55" i="65"/>
  <c r="E56" i="65"/>
  <c r="F61" i="65"/>
  <c r="F57" i="65"/>
  <c r="F53" i="65"/>
  <c r="F60" i="65"/>
  <c r="F63" i="65"/>
  <c r="F56" i="65"/>
  <c r="F59" i="65"/>
  <c r="F54" i="65"/>
  <c r="F52" i="65"/>
  <c r="F64" i="65"/>
  <c r="D64" i="65"/>
  <c r="D59" i="65"/>
  <c r="F49" i="65"/>
  <c r="F50" i="65"/>
  <c r="E51" i="65"/>
  <c r="E53" i="65"/>
  <c r="F58" i="65"/>
  <c r="D53" i="65"/>
  <c r="D57" i="65"/>
  <c r="D61" i="65"/>
  <c r="D49" i="65"/>
  <c r="D63" i="65"/>
  <c r="D58" i="65"/>
  <c r="D52" i="65"/>
  <c r="F51" i="65"/>
  <c r="G36" i="65"/>
  <c r="E62" i="65"/>
  <c r="E58" i="65"/>
  <c r="E54" i="65"/>
  <c r="E61" i="65"/>
  <c r="E60" i="65"/>
  <c r="E57" i="65"/>
  <c r="E64" i="65"/>
  <c r="E55" i="65"/>
  <c r="E50" i="65"/>
  <c r="E49" i="65"/>
  <c r="D62" i="65"/>
  <c r="D56" i="65"/>
  <c r="D51" i="65"/>
  <c r="E52" i="65"/>
  <c r="F55" i="65"/>
  <c r="F62" i="65"/>
  <c r="G46" i="65"/>
  <c r="C49" i="65"/>
  <c r="C61" i="65"/>
  <c r="C57" i="65"/>
  <c r="C53" i="65"/>
  <c r="G25" i="18"/>
  <c r="B20" i="20"/>
  <c r="B21" i="20" s="1"/>
  <c r="B22" i="20" s="1"/>
  <c r="B23" i="20" s="1"/>
  <c r="B24" i="20" s="1"/>
  <c r="B25" i="20" s="1"/>
  <c r="B26" i="20" s="1"/>
  <c r="B27" i="20" s="1"/>
  <c r="B28" i="20" s="1"/>
  <c r="B29" i="20" s="1"/>
  <c r="B30" i="20" s="1"/>
  <c r="B31" i="20" s="1"/>
  <c r="B32" i="20" s="1"/>
  <c r="B33" i="20" s="1"/>
  <c r="B34" i="20" s="1"/>
  <c r="B35" i="20" s="1"/>
  <c r="B36" i="20" s="1"/>
  <c r="B37" i="20" s="1"/>
  <c r="B38" i="20" s="1"/>
  <c r="B39" i="20" s="1"/>
  <c r="B40" i="20" s="1"/>
  <c r="B41" i="20" s="1"/>
  <c r="B42" i="20" s="1"/>
  <c r="B43" i="20" s="1"/>
  <c r="B44" i="20" s="1"/>
  <c r="B45" i="20" s="1"/>
  <c r="B46" i="20" s="1"/>
  <c r="B47" i="20" s="1"/>
  <c r="B48" i="20" s="1"/>
  <c r="B49" i="20" s="1"/>
  <c r="B50" i="20" s="1"/>
  <c r="B51" i="20" s="1"/>
  <c r="B52" i="20" s="1"/>
  <c r="B53" i="20" s="1"/>
  <c r="W65" i="20"/>
  <c r="DQ32" i="92" s="1"/>
  <c r="G75" i="18"/>
  <c r="T349" i="92" s="1"/>
  <c r="G84" i="18"/>
  <c r="T357" i="92" s="1"/>
  <c r="I65" i="20" l="1"/>
  <c r="DQ18" i="92" s="1"/>
  <c r="AA65" i="20"/>
  <c r="DQ36" i="92" s="1"/>
  <c r="M65" i="20"/>
  <c r="DQ22" i="92" s="1"/>
  <c r="T65" i="20"/>
  <c r="DQ29" i="92" s="1"/>
  <c r="V65" i="20"/>
  <c r="DQ31" i="92" s="1"/>
  <c r="P65" i="20"/>
  <c r="DQ25" i="92" s="1"/>
  <c r="DM25" i="92"/>
  <c r="U65" i="20"/>
  <c r="DQ30" i="92" s="1"/>
  <c r="R65" i="20"/>
  <c r="DQ27" i="92" s="1"/>
  <c r="AJ65" i="20"/>
  <c r="DQ45" i="92" s="1"/>
  <c r="AE65" i="20"/>
  <c r="DQ40" i="92" s="1"/>
  <c r="AD65" i="20"/>
  <c r="DQ39" i="92" s="1"/>
  <c r="DM39" i="92"/>
  <c r="AC65" i="20"/>
  <c r="DQ38" i="92" s="1"/>
  <c r="Q65" i="20"/>
  <c r="DQ26" i="92" s="1"/>
  <c r="DM26" i="92"/>
  <c r="AH65" i="20"/>
  <c r="DQ43" i="92" s="1"/>
  <c r="J65" i="20"/>
  <c r="DQ19" i="92" s="1"/>
  <c r="DM19" i="92"/>
  <c r="AF65" i="20"/>
  <c r="DQ41" i="92" s="1"/>
  <c r="DM41" i="92"/>
  <c r="L65" i="20"/>
  <c r="DQ21" i="92" s="1"/>
  <c r="O65" i="20"/>
  <c r="DQ24" i="92" s="1"/>
  <c r="DM24" i="92"/>
  <c r="AK65" i="20"/>
  <c r="DQ46" i="92" s="1"/>
  <c r="Y65" i="20"/>
  <c r="DQ34" i="92" s="1"/>
  <c r="DM34" i="92"/>
  <c r="AI65" i="20"/>
  <c r="DQ44" i="92" s="1"/>
  <c r="Z65" i="20"/>
  <c r="DQ35" i="92" s="1"/>
  <c r="DM35" i="92"/>
  <c r="AG65" i="20"/>
  <c r="DQ42" i="92" s="1"/>
  <c r="DM42" i="92"/>
  <c r="S65" i="20"/>
  <c r="DQ28" i="92" s="1"/>
  <c r="DM28" i="92"/>
  <c r="AB65" i="20"/>
  <c r="DQ37" i="92" s="1"/>
  <c r="AL65" i="20"/>
  <c r="DQ47" i="92" s="1"/>
  <c r="N65" i="20"/>
  <c r="DQ23" i="92" s="1"/>
  <c r="DM23" i="92"/>
  <c r="X65" i="20"/>
  <c r="DQ33" i="92" s="1"/>
  <c r="DM33" i="92"/>
  <c r="G28" i="18"/>
  <c r="T304" i="92" s="1"/>
  <c r="T301" i="92"/>
  <c r="G169" i="18"/>
  <c r="U356" i="92" s="1"/>
  <c r="G168" i="18"/>
  <c r="U355" i="92" s="1"/>
  <c r="G154" i="18"/>
  <c r="U342" i="92" s="1"/>
  <c r="G155" i="18"/>
  <c r="U343" i="92" s="1"/>
  <c r="G106" i="18"/>
  <c r="U296" i="92" s="1"/>
  <c r="G166" i="18"/>
  <c r="U353" i="92" s="1"/>
  <c r="G119" i="18"/>
  <c r="U307" i="92" s="1"/>
  <c r="G135" i="18"/>
  <c r="U323" i="92" s="1"/>
  <c r="G151" i="18"/>
  <c r="U339" i="92" s="1"/>
  <c r="G111" i="18"/>
  <c r="U301" i="92" s="1"/>
  <c r="G124" i="18"/>
  <c r="U312" i="92" s="1"/>
  <c r="G141" i="18"/>
  <c r="U329" i="92" s="1"/>
  <c r="G160" i="18"/>
  <c r="U348" i="92" s="1"/>
  <c r="G133" i="18"/>
  <c r="U321" i="92" s="1"/>
  <c r="G150" i="18"/>
  <c r="U338" i="92" s="1"/>
  <c r="G176" i="18"/>
  <c r="U363" i="92" s="1"/>
  <c r="G113" i="18"/>
  <c r="U303" i="92" s="1"/>
  <c r="G152" i="18"/>
  <c r="U340" i="92" s="1"/>
  <c r="G112" i="18"/>
  <c r="U302" i="92" s="1"/>
  <c r="G123" i="18"/>
  <c r="U311" i="92" s="1"/>
  <c r="G171" i="18"/>
  <c r="U358" i="92" s="1"/>
  <c r="G142" i="18"/>
  <c r="U330" i="92" s="1"/>
  <c r="G134" i="18"/>
  <c r="U322" i="92" s="1"/>
  <c r="G177" i="18"/>
  <c r="U364" i="92" s="1"/>
  <c r="G165" i="18"/>
  <c r="U352" i="92" s="1"/>
  <c r="G129" i="18"/>
  <c r="U317" i="92" s="1"/>
  <c r="G114" i="18"/>
  <c r="U304" i="92" s="1"/>
  <c r="G127" i="18"/>
  <c r="U315" i="92" s="1"/>
  <c r="G161" i="18"/>
  <c r="U349" i="92" s="1"/>
  <c r="G126" i="18"/>
  <c r="U314" i="92" s="1"/>
  <c r="G118" i="18"/>
  <c r="U306" i="92" s="1"/>
  <c r="G110" i="18"/>
  <c r="U300" i="92" s="1"/>
  <c r="G144" i="18"/>
  <c r="U332" i="92" s="1"/>
  <c r="G162" i="18"/>
  <c r="U350" i="92" s="1"/>
  <c r="G153" i="18"/>
  <c r="U341" i="92" s="1"/>
  <c r="G178" i="18"/>
  <c r="U365" i="92" s="1"/>
  <c r="G131" i="18"/>
  <c r="U319" i="92" s="1"/>
  <c r="G147" i="18"/>
  <c r="U335" i="92" s="1"/>
  <c r="G107" i="18"/>
  <c r="U297" i="92" s="1"/>
  <c r="G173" i="18"/>
  <c r="U360" i="92" s="1"/>
  <c r="G140" i="18"/>
  <c r="U328" i="92" s="1"/>
  <c r="G159" i="18"/>
  <c r="U347" i="92" s="1"/>
  <c r="G132" i="18"/>
  <c r="U320" i="92" s="1"/>
  <c r="G149" i="18"/>
  <c r="U337" i="92" s="1"/>
  <c r="G175" i="18"/>
  <c r="U362" i="92" s="1"/>
  <c r="G128" i="18"/>
  <c r="U316" i="92" s="1"/>
  <c r="G163" i="18"/>
  <c r="U351" i="92" s="1"/>
  <c r="G130" i="18"/>
  <c r="U318" i="92" s="1"/>
  <c r="G109" i="18"/>
  <c r="U299" i="92" s="1"/>
  <c r="G146" i="18"/>
  <c r="U334" i="92" s="1"/>
  <c r="G167" i="18"/>
  <c r="U354" i="92" s="1"/>
  <c r="G108" i="18"/>
  <c r="U298" i="92" s="1"/>
  <c r="G121" i="18"/>
  <c r="U309" i="92" s="1"/>
  <c r="G138" i="18"/>
  <c r="U326" i="92" s="1"/>
  <c r="G170" i="18"/>
  <c r="U357" i="92" s="1"/>
  <c r="G139" i="18"/>
  <c r="U327" i="92" s="1"/>
  <c r="G157" i="18"/>
  <c r="U345" i="92" s="1"/>
  <c r="G125" i="18"/>
  <c r="U313" i="92" s="1"/>
  <c r="G179" i="18"/>
  <c r="U366" i="92" s="1"/>
  <c r="G117" i="18"/>
  <c r="U305" i="92" s="1"/>
  <c r="G136" i="18"/>
  <c r="U324" i="92" s="1"/>
  <c r="G156" i="18"/>
  <c r="U344" i="92" s="1"/>
  <c r="G145" i="18"/>
  <c r="U333" i="92" s="1"/>
  <c r="G174" i="18"/>
  <c r="U361" i="92" s="1"/>
  <c r="G143" i="18"/>
  <c r="U331" i="92" s="1"/>
  <c r="G172" i="18"/>
  <c r="U359" i="92" s="1"/>
  <c r="G158" i="18"/>
  <c r="U346" i="92" s="1"/>
  <c r="G148" i="18"/>
  <c r="U336" i="92" s="1"/>
  <c r="G122" i="18"/>
  <c r="U310" i="92" s="1"/>
  <c r="G120" i="18"/>
  <c r="U308" i="92" s="1"/>
  <c r="G137" i="18"/>
  <c r="U325" i="92" s="1"/>
  <c r="G64" i="65"/>
  <c r="G60" i="65"/>
  <c r="G56" i="65"/>
  <c r="G52" i="65"/>
  <c r="G59" i="65"/>
  <c r="G55" i="65"/>
  <c r="G62" i="65"/>
  <c r="G58" i="65"/>
  <c r="G53" i="65"/>
  <c r="G51" i="65"/>
  <c r="G63" i="65"/>
  <c r="G54" i="65"/>
  <c r="G50" i="65"/>
  <c r="G49" i="65"/>
  <c r="G57" i="65"/>
  <c r="G61" i="65"/>
  <c r="C17" i="20" a="1"/>
  <c r="AM17" i="20" s="1"/>
  <c r="T17" i="20" l="1"/>
  <c r="DD29" i="92" s="1"/>
  <c r="DD65" i="92" s="1"/>
  <c r="DD101" i="92" s="1"/>
  <c r="DD137" i="92" s="1"/>
  <c r="DD173" i="92" s="1"/>
  <c r="DD209" i="92" s="1"/>
  <c r="DD245" i="92" s="1"/>
  <c r="DD281" i="92" s="1"/>
  <c r="AF17" i="20"/>
  <c r="DD41" i="92" s="1"/>
  <c r="DD77" i="92" s="1"/>
  <c r="DD113" i="92" s="1"/>
  <c r="DD149" i="92" s="1"/>
  <c r="DD185" i="92" s="1"/>
  <c r="DD221" i="92" s="1"/>
  <c r="DD257" i="92" s="1"/>
  <c r="DD293" i="92" s="1"/>
  <c r="C17" i="20"/>
  <c r="DD12" i="92" s="1"/>
  <c r="DD48" i="92" s="1"/>
  <c r="DD84" i="92" s="1"/>
  <c r="DD120" i="92" s="1"/>
  <c r="DD156" i="92" s="1"/>
  <c r="DD192" i="92" s="1"/>
  <c r="DD228" i="92" s="1"/>
  <c r="DD264" i="92" s="1"/>
  <c r="R17" i="20"/>
  <c r="DD27" i="92" s="1"/>
  <c r="DD63" i="92" s="1"/>
  <c r="DD99" i="92" s="1"/>
  <c r="DD135" i="92" s="1"/>
  <c r="DD171" i="92" s="1"/>
  <c r="DD207" i="92" s="1"/>
  <c r="DD243" i="92" s="1"/>
  <c r="DD279" i="92" s="1"/>
  <c r="V17" i="20"/>
  <c r="DD31" i="92" s="1"/>
  <c r="DD67" i="92" s="1"/>
  <c r="DD103" i="92" s="1"/>
  <c r="DD139" i="92" s="1"/>
  <c r="DD175" i="92" s="1"/>
  <c r="DD211" i="92" s="1"/>
  <c r="DD247" i="92" s="1"/>
  <c r="DD283" i="92" s="1"/>
  <c r="U17" i="20"/>
  <c r="DD30" i="92" s="1"/>
  <c r="DD66" i="92" s="1"/>
  <c r="DD102" i="92" s="1"/>
  <c r="DD138" i="92" s="1"/>
  <c r="DD174" i="92" s="1"/>
  <c r="DD210" i="92" s="1"/>
  <c r="DD246" i="92" s="1"/>
  <c r="DD282" i="92" s="1"/>
  <c r="AA17" i="20"/>
  <c r="DD36" i="92" s="1"/>
  <c r="DD72" i="92" s="1"/>
  <c r="DD108" i="92" s="1"/>
  <c r="DD144" i="92" s="1"/>
  <c r="DD180" i="92" s="1"/>
  <c r="DD216" i="92" s="1"/>
  <c r="DD252" i="92" s="1"/>
  <c r="DD288" i="92" s="1"/>
  <c r="L17" i="20"/>
  <c r="DD21" i="92" s="1"/>
  <c r="DD57" i="92" s="1"/>
  <c r="DD93" i="92" s="1"/>
  <c r="DD129" i="92" s="1"/>
  <c r="DD165" i="92" s="1"/>
  <c r="DD201" i="92" s="1"/>
  <c r="DD237" i="92" s="1"/>
  <c r="DD273" i="92" s="1"/>
  <c r="P17" i="20"/>
  <c r="DD25" i="92" s="1"/>
  <c r="DD61" i="92" s="1"/>
  <c r="DD97" i="92" s="1"/>
  <c r="DD133" i="92" s="1"/>
  <c r="DD169" i="92" s="1"/>
  <c r="DD205" i="92" s="1"/>
  <c r="DD241" i="92" s="1"/>
  <c r="DD277" i="92" s="1"/>
  <c r="AK17" i="20"/>
  <c r="DD46" i="92" s="1"/>
  <c r="DD82" i="92" s="1"/>
  <c r="DD118" i="92" s="1"/>
  <c r="DD154" i="92" s="1"/>
  <c r="DD190" i="92" s="1"/>
  <c r="DD226" i="92" s="1"/>
  <c r="DD262" i="92" s="1"/>
  <c r="DD298" i="92" s="1"/>
  <c r="N17" i="20"/>
  <c r="DD23" i="92" s="1"/>
  <c r="DD59" i="92" s="1"/>
  <c r="DD95" i="92" s="1"/>
  <c r="DD131" i="92" s="1"/>
  <c r="DD167" i="92" s="1"/>
  <c r="DD203" i="92" s="1"/>
  <c r="DD239" i="92" s="1"/>
  <c r="DD275" i="92" s="1"/>
  <c r="Q17" i="20"/>
  <c r="DD26" i="92" s="1"/>
  <c r="DD62" i="92" s="1"/>
  <c r="DD98" i="92" s="1"/>
  <c r="DD134" i="92" s="1"/>
  <c r="DD170" i="92" s="1"/>
  <c r="DD206" i="92" s="1"/>
  <c r="DD242" i="92" s="1"/>
  <c r="DD278" i="92" s="1"/>
  <c r="S17" i="20"/>
  <c r="DD28" i="92" s="1"/>
  <c r="DD64" i="92" s="1"/>
  <c r="DD100" i="92" s="1"/>
  <c r="DD136" i="92" s="1"/>
  <c r="DD172" i="92" s="1"/>
  <c r="DD208" i="92" s="1"/>
  <c r="DD244" i="92" s="1"/>
  <c r="DD280" i="92" s="1"/>
  <c r="Z17" i="20"/>
  <c r="DD35" i="92" s="1"/>
  <c r="DD71" i="92" s="1"/>
  <c r="DD107" i="92" s="1"/>
  <c r="DD143" i="92" s="1"/>
  <c r="DD179" i="92" s="1"/>
  <c r="DD215" i="92" s="1"/>
  <c r="DD251" i="92" s="1"/>
  <c r="DD287" i="92" s="1"/>
  <c r="AB17" i="20"/>
  <c r="DD37" i="92" s="1"/>
  <c r="DD73" i="92" s="1"/>
  <c r="DD109" i="92" s="1"/>
  <c r="DD145" i="92" s="1"/>
  <c r="DD181" i="92" s="1"/>
  <c r="DD217" i="92" s="1"/>
  <c r="DD253" i="92" s="1"/>
  <c r="DD289" i="92" s="1"/>
  <c r="AL17" i="20"/>
  <c r="DD47" i="92" s="1"/>
  <c r="DD83" i="92" s="1"/>
  <c r="DD119" i="92" s="1"/>
  <c r="DD155" i="92" s="1"/>
  <c r="DD191" i="92" s="1"/>
  <c r="DD227" i="92" s="1"/>
  <c r="DD263" i="92" s="1"/>
  <c r="DD299" i="92" s="1"/>
  <c r="E17" i="20"/>
  <c r="DD14" i="92" s="1"/>
  <c r="DD50" i="92" s="1"/>
  <c r="DD86" i="92" s="1"/>
  <c r="DD122" i="92" s="1"/>
  <c r="DD158" i="92" s="1"/>
  <c r="DD194" i="92" s="1"/>
  <c r="DD230" i="92" s="1"/>
  <c r="DD266" i="92" s="1"/>
  <c r="Y17" i="20"/>
  <c r="DD34" i="92" s="1"/>
  <c r="DD70" i="92" s="1"/>
  <c r="DD106" i="92" s="1"/>
  <c r="DD142" i="92" s="1"/>
  <c r="DD178" i="92" s="1"/>
  <c r="DD214" i="92" s="1"/>
  <c r="DD250" i="92" s="1"/>
  <c r="DD286" i="92" s="1"/>
  <c r="K17" i="20"/>
  <c r="DD20" i="92" s="1"/>
  <c r="DD56" i="92" s="1"/>
  <c r="DD92" i="92" s="1"/>
  <c r="DD128" i="92" s="1"/>
  <c r="DD164" i="92" s="1"/>
  <c r="DD200" i="92" s="1"/>
  <c r="DD236" i="92" s="1"/>
  <c r="DD272" i="92" s="1"/>
  <c r="AE17" i="20"/>
  <c r="DD40" i="92" s="1"/>
  <c r="DD76" i="92" s="1"/>
  <c r="DD112" i="92" s="1"/>
  <c r="DD148" i="92" s="1"/>
  <c r="DD184" i="92" s="1"/>
  <c r="DD220" i="92" s="1"/>
  <c r="DD256" i="92" s="1"/>
  <c r="DD292" i="92" s="1"/>
  <c r="AH17" i="20"/>
  <c r="DD43" i="92" s="1"/>
  <c r="DD79" i="92" s="1"/>
  <c r="DD115" i="92" s="1"/>
  <c r="DD151" i="92" s="1"/>
  <c r="DD187" i="92" s="1"/>
  <c r="DD223" i="92" s="1"/>
  <c r="DD259" i="92" s="1"/>
  <c r="DD295" i="92" s="1"/>
  <c r="F17" i="20"/>
  <c r="DD15" i="92" s="1"/>
  <c r="DD51" i="92" s="1"/>
  <c r="DD87" i="92" s="1"/>
  <c r="DD123" i="92" s="1"/>
  <c r="DD159" i="92" s="1"/>
  <c r="DD195" i="92" s="1"/>
  <c r="DD231" i="92" s="1"/>
  <c r="DD267" i="92" s="1"/>
  <c r="H17" i="20"/>
  <c r="DD17" i="92" s="1"/>
  <c r="DD53" i="92" s="1"/>
  <c r="DD89" i="92" s="1"/>
  <c r="DD125" i="92" s="1"/>
  <c r="DD161" i="92" s="1"/>
  <c r="DD197" i="92" s="1"/>
  <c r="DD233" i="92" s="1"/>
  <c r="DD269" i="92" s="1"/>
  <c r="I17" i="20"/>
  <c r="DD18" i="92" s="1"/>
  <c r="DD54" i="92" s="1"/>
  <c r="DD90" i="92" s="1"/>
  <c r="DD126" i="92" s="1"/>
  <c r="DD162" i="92" s="1"/>
  <c r="DD198" i="92" s="1"/>
  <c r="DD234" i="92" s="1"/>
  <c r="DD270" i="92" s="1"/>
  <c r="AG17" i="20"/>
  <c r="DD42" i="92" s="1"/>
  <c r="DD78" i="92" s="1"/>
  <c r="DD114" i="92" s="1"/>
  <c r="DD150" i="92" s="1"/>
  <c r="DD186" i="92" s="1"/>
  <c r="DD222" i="92" s="1"/>
  <c r="DD258" i="92" s="1"/>
  <c r="DD294" i="92" s="1"/>
  <c r="O17" i="20"/>
  <c r="DD24" i="92" s="1"/>
  <c r="DD60" i="92" s="1"/>
  <c r="DD96" i="92" s="1"/>
  <c r="DD132" i="92" s="1"/>
  <c r="DD168" i="92" s="1"/>
  <c r="DD204" i="92" s="1"/>
  <c r="DD240" i="92" s="1"/>
  <c r="DD276" i="92" s="1"/>
  <c r="AI17" i="20"/>
  <c r="DD44" i="92" s="1"/>
  <c r="DD80" i="92" s="1"/>
  <c r="DD116" i="92" s="1"/>
  <c r="DD152" i="92" s="1"/>
  <c r="DD188" i="92" s="1"/>
  <c r="DD224" i="92" s="1"/>
  <c r="DD260" i="92" s="1"/>
  <c r="DD296" i="92" s="1"/>
  <c r="J17" i="20"/>
  <c r="DD19" i="92" s="1"/>
  <c r="DD55" i="92" s="1"/>
  <c r="DD91" i="92" s="1"/>
  <c r="DD127" i="92" s="1"/>
  <c r="DD163" i="92" s="1"/>
  <c r="DD199" i="92" s="1"/>
  <c r="DD235" i="92" s="1"/>
  <c r="DD271" i="92" s="1"/>
  <c r="D17" i="20"/>
  <c r="DD13" i="92" s="1"/>
  <c r="DD49" i="92" s="1"/>
  <c r="DD85" i="92" s="1"/>
  <c r="DD121" i="92" s="1"/>
  <c r="DD157" i="92" s="1"/>
  <c r="DD193" i="92" s="1"/>
  <c r="DD229" i="92" s="1"/>
  <c r="DD265" i="92" s="1"/>
  <c r="AJ17" i="20"/>
  <c r="DD45" i="92" s="1"/>
  <c r="DD81" i="92" s="1"/>
  <c r="DD117" i="92" s="1"/>
  <c r="DD153" i="92" s="1"/>
  <c r="DD189" i="92" s="1"/>
  <c r="DD225" i="92" s="1"/>
  <c r="DD261" i="92" s="1"/>
  <c r="DD297" i="92" s="1"/>
  <c r="AD17" i="20"/>
  <c r="DD39" i="92" s="1"/>
  <c r="DD75" i="92" s="1"/>
  <c r="DD111" i="92" s="1"/>
  <c r="DD147" i="92" s="1"/>
  <c r="DD183" i="92" s="1"/>
  <c r="DD219" i="92" s="1"/>
  <c r="DD255" i="92" s="1"/>
  <c r="DD291" i="92" s="1"/>
  <c r="X17" i="20"/>
  <c r="DD33" i="92" s="1"/>
  <c r="DD69" i="92" s="1"/>
  <c r="DD105" i="92" s="1"/>
  <c r="DD141" i="92" s="1"/>
  <c r="DD177" i="92" s="1"/>
  <c r="DD213" i="92" s="1"/>
  <c r="DD249" i="92" s="1"/>
  <c r="DD285" i="92" s="1"/>
  <c r="M17" i="20"/>
  <c r="DD22" i="92" s="1"/>
  <c r="DD58" i="92" s="1"/>
  <c r="DD94" i="92" s="1"/>
  <c r="DD130" i="92" s="1"/>
  <c r="DD166" i="92" s="1"/>
  <c r="DD202" i="92" s="1"/>
  <c r="DD238" i="92" s="1"/>
  <c r="DD274" i="92" s="1"/>
  <c r="AC17" i="20"/>
  <c r="DD38" i="92" s="1"/>
  <c r="DD74" i="92" s="1"/>
  <c r="DD110" i="92" s="1"/>
  <c r="DD146" i="92" s="1"/>
  <c r="DD182" i="92" s="1"/>
  <c r="DD218" i="92" s="1"/>
  <c r="DD254" i="92" s="1"/>
  <c r="DD290" i="92" s="1"/>
  <c r="G17" i="20"/>
  <c r="DD16" i="92" s="1"/>
  <c r="DD52" i="92" s="1"/>
  <c r="DD88" i="92" s="1"/>
  <c r="DD124" i="92" s="1"/>
  <c r="DD160" i="92" s="1"/>
  <c r="DD196" i="92" s="1"/>
  <c r="DD232" i="92" s="1"/>
  <c r="DD268" i="92" s="1"/>
  <c r="W17" i="20"/>
  <c r="DD32" i="92" s="1"/>
  <c r="DD68" i="92" s="1"/>
  <c r="DD104" i="92" s="1"/>
  <c r="DD140" i="92" s="1"/>
  <c r="DD176" i="92" s="1"/>
  <c r="DD212" i="92" s="1"/>
  <c r="DD248" i="92" s="1"/>
  <c r="DD284" i="92" s="1"/>
  <c r="A20" i="18" l="1"/>
  <c r="A106" i="18" s="1"/>
  <c r="N96" i="77"/>
  <c r="M96" i="77"/>
  <c r="L96" i="77"/>
  <c r="O95" i="77"/>
  <c r="O94" i="77"/>
  <c r="O93" i="77"/>
  <c r="O92" i="77"/>
  <c r="O91" i="77"/>
  <c r="O90" i="77"/>
  <c r="O89" i="77"/>
  <c r="O88" i="77"/>
  <c r="O87" i="77"/>
  <c r="O86" i="77"/>
  <c r="O85" i="77"/>
  <c r="O84" i="77"/>
  <c r="O83" i="77"/>
  <c r="O82" i="77"/>
  <c r="O81" i="77"/>
  <c r="O80" i="77"/>
  <c r="O79" i="77"/>
  <c r="O78" i="77"/>
  <c r="O77" i="77"/>
  <c r="O76" i="77"/>
  <c r="O75" i="77"/>
  <c r="O74" i="77"/>
  <c r="O73" i="77"/>
  <c r="O72" i="77"/>
  <c r="O71" i="77"/>
  <c r="O70" i="77"/>
  <c r="O69" i="77"/>
  <c r="O68" i="77"/>
  <c r="O67" i="77"/>
  <c r="O66" i="77"/>
  <c r="O65" i="77"/>
  <c r="O64" i="77"/>
  <c r="O63" i="77"/>
  <c r="O62" i="77"/>
  <c r="O61" i="77"/>
  <c r="O60" i="77"/>
  <c r="O59" i="77"/>
  <c r="O58" i="77"/>
  <c r="O57" i="77"/>
  <c r="O56" i="77"/>
  <c r="O55" i="77"/>
  <c r="O54" i="77"/>
  <c r="O53" i="77"/>
  <c r="O52" i="77"/>
  <c r="O51" i="77"/>
  <c r="O50" i="77"/>
  <c r="O49" i="77"/>
  <c r="O48" i="77"/>
  <c r="O47" i="77"/>
  <c r="O46" i="77"/>
  <c r="O45" i="77"/>
  <c r="O44" i="77"/>
  <c r="O43" i="77"/>
  <c r="O42" i="77"/>
  <c r="O41" i="77"/>
  <c r="O40" i="77"/>
  <c r="O39" i="77"/>
  <c r="O38" i="77"/>
  <c r="O37" i="77"/>
  <c r="O36" i="77"/>
  <c r="O35" i="77"/>
  <c r="O34" i="77"/>
  <c r="O33" i="77"/>
  <c r="O32" i="77"/>
  <c r="O31" i="77"/>
  <c r="O30" i="77"/>
  <c r="O29" i="77"/>
  <c r="O28" i="77"/>
  <c r="O27" i="77"/>
  <c r="O26" i="77"/>
  <c r="O25" i="77"/>
  <c r="O24" i="77"/>
  <c r="O23" i="77"/>
  <c r="O22" i="77"/>
  <c r="O21" i="77"/>
  <c r="O20" i="77"/>
  <c r="O19" i="77"/>
  <c r="O18" i="77"/>
  <c r="O17" i="77"/>
  <c r="O16" i="77"/>
  <c r="CU204" i="92" s="1"/>
  <c r="F14" i="74"/>
  <c r="E14" i="74"/>
  <c r="F12" i="74"/>
  <c r="E12" i="74"/>
  <c r="O96" i="77" l="1"/>
  <c r="A21" i="18"/>
  <c r="A107" i="18" s="1"/>
  <c r="A22" i="18" l="1"/>
  <c r="A108" i="18" s="1"/>
  <c r="A23" i="18" l="1"/>
  <c r="A109" i="18" s="1"/>
  <c r="A24" i="18" l="1"/>
  <c r="A110" i="18" s="1"/>
  <c r="A25" i="18" l="1"/>
  <c r="A26" i="18" l="1"/>
  <c r="A112" i="18" s="1"/>
  <c r="A111" i="18"/>
  <c r="A27" i="18" l="1"/>
  <c r="A113" i="18" s="1"/>
  <c r="A28" i="18"/>
  <c r="A114" i="18" s="1"/>
  <c r="A31" i="18" l="1"/>
  <c r="B115" i="77" l="1"/>
  <c r="E18" i="98"/>
  <c r="A117" i="18"/>
  <c r="A32" i="18"/>
  <c r="B116" i="77" l="1"/>
  <c r="E19" i="98"/>
  <c r="B22" i="99"/>
  <c r="I18" i="98"/>
  <c r="AD18" i="98"/>
  <c r="W18" i="98"/>
  <c r="P18" i="98"/>
  <c r="A118" i="18"/>
  <c r="A33" i="18"/>
  <c r="N18" i="98" l="1"/>
  <c r="BD12" i="92"/>
  <c r="AK18" i="98"/>
  <c r="AB18" i="98"/>
  <c r="BD96" i="92"/>
  <c r="B23" i="99"/>
  <c r="I19" i="98"/>
  <c r="AD19" i="98"/>
  <c r="W19" i="98"/>
  <c r="P19" i="98"/>
  <c r="U18" i="98"/>
  <c r="BD54" i="92"/>
  <c r="B117" i="77"/>
  <c r="E20" i="98"/>
  <c r="AI18" i="98"/>
  <c r="BD138" i="92"/>
  <c r="A119" i="18"/>
  <c r="A34" i="18"/>
  <c r="B118" i="77" l="1"/>
  <c r="E21" i="98"/>
  <c r="F31" i="18"/>
  <c r="BI138" i="92"/>
  <c r="BD139" i="92"/>
  <c r="AI19" i="98"/>
  <c r="BD180" i="92"/>
  <c r="AP18" i="98"/>
  <c r="B24" i="99"/>
  <c r="I20" i="98"/>
  <c r="AD20" i="98"/>
  <c r="W20" i="98"/>
  <c r="P20" i="98"/>
  <c r="D31" i="18"/>
  <c r="BI54" i="92"/>
  <c r="BD13" i="92"/>
  <c r="N19" i="98"/>
  <c r="AK19" i="98"/>
  <c r="BD55" i="92"/>
  <c r="U19" i="98"/>
  <c r="BI96" i="92"/>
  <c r="E31" i="18"/>
  <c r="BD97" i="92"/>
  <c r="AB19" i="98"/>
  <c r="BI12" i="92"/>
  <c r="C31" i="18"/>
  <c r="A120" i="18"/>
  <c r="A35" i="18"/>
  <c r="BD56" i="92" l="1"/>
  <c r="U20" i="98"/>
  <c r="M56" i="80"/>
  <c r="AA56" i="80" s="1"/>
  <c r="AI56" i="80" s="1"/>
  <c r="F32" i="18"/>
  <c r="T235" i="92" s="1"/>
  <c r="BI139" i="92"/>
  <c r="T234" i="92"/>
  <c r="AB20" i="98"/>
  <c r="BD98" i="92"/>
  <c r="Q56" i="80"/>
  <c r="AC56" i="80" s="1"/>
  <c r="AK56" i="80" s="1"/>
  <c r="B25" i="99"/>
  <c r="P21" i="98"/>
  <c r="AD21" i="98"/>
  <c r="W21" i="98"/>
  <c r="I21" i="98"/>
  <c r="G31" i="18"/>
  <c r="T21" i="92"/>
  <c r="BI97" i="92"/>
  <c r="E32" i="18"/>
  <c r="T164" i="92" s="1"/>
  <c r="T163" i="92"/>
  <c r="BD181" i="92"/>
  <c r="AP19" i="98"/>
  <c r="BI181" i="92" s="1"/>
  <c r="B119" i="77"/>
  <c r="E22" i="98"/>
  <c r="C32" i="18"/>
  <c r="BI13" i="92"/>
  <c r="T92" i="92"/>
  <c r="BD140" i="92"/>
  <c r="AI20" i="98"/>
  <c r="U56" i="80"/>
  <c r="AE56" i="80" s="1"/>
  <c r="AM56" i="80" s="1"/>
  <c r="BI180" i="92"/>
  <c r="BI55" i="92"/>
  <c r="D32" i="18"/>
  <c r="T93" i="92" s="1"/>
  <c r="AK20" i="98"/>
  <c r="BD14" i="92"/>
  <c r="N20" i="98"/>
  <c r="I56" i="80"/>
  <c r="Y56" i="80" s="1"/>
  <c r="AG56" i="80" s="1"/>
  <c r="A121" i="18"/>
  <c r="A36" i="18"/>
  <c r="BI14" i="92" l="1"/>
  <c r="C33" i="18"/>
  <c r="AB21" i="98"/>
  <c r="BD99" i="92"/>
  <c r="BD141" i="92"/>
  <c r="AI21" i="98"/>
  <c r="D33" i="18"/>
  <c r="T94" i="92" s="1"/>
  <c r="BI56" i="92"/>
  <c r="BD182" i="92"/>
  <c r="AP20" i="98"/>
  <c r="BI182" i="92" s="1"/>
  <c r="F33" i="18"/>
  <c r="T236" i="92" s="1"/>
  <c r="BI140" i="92"/>
  <c r="T305" i="92"/>
  <c r="BD57" i="92"/>
  <c r="U21" i="98"/>
  <c r="E33" i="18"/>
  <c r="BI98" i="92"/>
  <c r="B120" i="77"/>
  <c r="E23" i="98"/>
  <c r="B26" i="99"/>
  <c r="AD22" i="98"/>
  <c r="W22" i="98"/>
  <c r="P22" i="98"/>
  <c r="I22" i="98"/>
  <c r="T22" i="92"/>
  <c r="G32" i="18"/>
  <c r="T306" i="92" s="1"/>
  <c r="BD15" i="92"/>
  <c r="AK21" i="98"/>
  <c r="N21" i="98"/>
  <c r="A122" i="18"/>
  <c r="A37" i="18"/>
  <c r="D34" i="18" l="1"/>
  <c r="T95" i="92" s="1"/>
  <c r="BI57" i="92"/>
  <c r="C34" i="18"/>
  <c r="BI15" i="92"/>
  <c r="BD58" i="92"/>
  <c r="U22" i="98"/>
  <c r="M72" i="80"/>
  <c r="AA72" i="80" s="1"/>
  <c r="AI72" i="80" s="1"/>
  <c r="F34" i="18"/>
  <c r="BI141" i="92"/>
  <c r="E34" i="18"/>
  <c r="T166" i="92" s="1"/>
  <c r="BI99" i="92"/>
  <c r="BD142" i="92"/>
  <c r="AI22" i="98"/>
  <c r="U72" i="80"/>
  <c r="AE72" i="80" s="1"/>
  <c r="AM72" i="80" s="1"/>
  <c r="AK22" i="98"/>
  <c r="BD16" i="92"/>
  <c r="N22" i="98"/>
  <c r="I72" i="80"/>
  <c r="Y72" i="80" s="1"/>
  <c r="AG72" i="80" s="1"/>
  <c r="B121" i="77"/>
  <c r="E24" i="98"/>
  <c r="BD183" i="92"/>
  <c r="AP21" i="98"/>
  <c r="BD100" i="92"/>
  <c r="AB22" i="98"/>
  <c r="Q72" i="80"/>
  <c r="AC72" i="80" s="1"/>
  <c r="AK72" i="80" s="1"/>
  <c r="B27" i="99"/>
  <c r="W23" i="98"/>
  <c r="P23" i="98"/>
  <c r="I23" i="98"/>
  <c r="AD23" i="98"/>
  <c r="T165" i="92"/>
  <c r="T23" i="92"/>
  <c r="G33" i="18"/>
  <c r="T307" i="92" s="1"/>
  <c r="A123" i="18"/>
  <c r="A38" i="18"/>
  <c r="C35" i="18" l="1"/>
  <c r="BI16" i="92"/>
  <c r="F35" i="18"/>
  <c r="T238" i="92" s="1"/>
  <c r="BI142" i="92"/>
  <c r="T24" i="92"/>
  <c r="G34" i="18"/>
  <c r="T308" i="92" s="1"/>
  <c r="BD143" i="92"/>
  <c r="AI23" i="98"/>
  <c r="BI183" i="92"/>
  <c r="BD17" i="92"/>
  <c r="AK23" i="98"/>
  <c r="N23" i="98"/>
  <c r="B122" i="77"/>
  <c r="E25" i="98"/>
  <c r="BD59" i="92"/>
  <c r="U23" i="98"/>
  <c r="E35" i="18"/>
  <c r="BI100" i="92"/>
  <c r="B28" i="99"/>
  <c r="W24" i="98"/>
  <c r="I24" i="98"/>
  <c r="AD24" i="98"/>
  <c r="P24" i="98"/>
  <c r="BD101" i="92"/>
  <c r="AB23" i="98"/>
  <c r="BD184" i="92"/>
  <c r="AP22" i="98"/>
  <c r="BI184" i="92" s="1"/>
  <c r="T237" i="92"/>
  <c r="D35" i="18"/>
  <c r="BI58" i="92"/>
  <c r="A124" i="18"/>
  <c r="A39" i="18"/>
  <c r="T96" i="92" l="1"/>
  <c r="BD60" i="92"/>
  <c r="U24" i="98"/>
  <c r="B29" i="99"/>
  <c r="W25" i="98"/>
  <c r="P25" i="98"/>
  <c r="AD25" i="98"/>
  <c r="I25" i="98"/>
  <c r="BI17" i="92"/>
  <c r="C36" i="18"/>
  <c r="BD144" i="92"/>
  <c r="AI24" i="98"/>
  <c r="BD185" i="92"/>
  <c r="AP23" i="98"/>
  <c r="BI185" i="92" s="1"/>
  <c r="E36" i="18"/>
  <c r="T168" i="92" s="1"/>
  <c r="BI101" i="92"/>
  <c r="BD18" i="92"/>
  <c r="AK24" i="98"/>
  <c r="N24" i="98"/>
  <c r="D36" i="18"/>
  <c r="T97" i="92" s="1"/>
  <c r="BI59" i="92"/>
  <c r="B123" i="77"/>
  <c r="E26" i="98"/>
  <c r="BD102" i="92"/>
  <c r="AB24" i="98"/>
  <c r="T167" i="92"/>
  <c r="F36" i="18"/>
  <c r="BI143" i="92"/>
  <c r="T25" i="92"/>
  <c r="G35" i="18"/>
  <c r="T309" i="92" s="1"/>
  <c r="A125" i="18"/>
  <c r="A40" i="18"/>
  <c r="E37" i="18" l="1"/>
  <c r="T169" i="92" s="1"/>
  <c r="BI102" i="92"/>
  <c r="BD186" i="92"/>
  <c r="AP24" i="98"/>
  <c r="BI186" i="92" s="1"/>
  <c r="BD19" i="92"/>
  <c r="AK25" i="98"/>
  <c r="N25" i="98"/>
  <c r="T239" i="92"/>
  <c r="C37" i="18"/>
  <c r="BI18" i="92"/>
  <c r="BD145" i="92"/>
  <c r="AI25" i="98"/>
  <c r="BD103" i="92"/>
  <c r="AB25" i="98"/>
  <c r="B124" i="77"/>
  <c r="E27" i="98"/>
  <c r="B30" i="99"/>
  <c r="AD26" i="98"/>
  <c r="W26" i="98"/>
  <c r="I26" i="98"/>
  <c r="P26" i="98"/>
  <c r="F37" i="18"/>
  <c r="T240" i="92" s="1"/>
  <c r="BI144" i="92"/>
  <c r="T26" i="92"/>
  <c r="G36" i="18"/>
  <c r="T310" i="92" s="1"/>
  <c r="BD61" i="92"/>
  <c r="U25" i="98"/>
  <c r="D37" i="18"/>
  <c r="T98" i="92" s="1"/>
  <c r="BI60" i="92"/>
  <c r="A126" i="18"/>
  <c r="A41" i="18"/>
  <c r="BD20" i="92" l="1"/>
  <c r="AK26" i="98"/>
  <c r="N26" i="98"/>
  <c r="E38" i="18"/>
  <c r="BI103" i="92"/>
  <c r="BD104" i="92"/>
  <c r="AB26" i="98"/>
  <c r="B31" i="99"/>
  <c r="P27" i="98"/>
  <c r="I27" i="98"/>
  <c r="AD27" i="98"/>
  <c r="W27" i="98"/>
  <c r="BI61" i="92"/>
  <c r="D38" i="18"/>
  <c r="T99" i="92" s="1"/>
  <c r="B125" i="77"/>
  <c r="E28" i="98"/>
  <c r="BD146" i="92"/>
  <c r="AI26" i="98"/>
  <c r="F38" i="18"/>
  <c r="T241" i="92" s="1"/>
  <c r="BI145" i="92"/>
  <c r="T27" i="92"/>
  <c r="G37" i="18"/>
  <c r="T311" i="92" s="1"/>
  <c r="C38" i="18"/>
  <c r="BI19" i="92"/>
  <c r="BD62" i="92"/>
  <c r="U26" i="98"/>
  <c r="BD187" i="92"/>
  <c r="AP25" i="98"/>
  <c r="BI187" i="92" s="1"/>
  <c r="A127" i="18"/>
  <c r="A42" i="18"/>
  <c r="BD21" i="92" l="1"/>
  <c r="AK27" i="98"/>
  <c r="N27" i="98"/>
  <c r="B126" i="77"/>
  <c r="E29" i="98"/>
  <c r="BD63" i="92"/>
  <c r="U27" i="98"/>
  <c r="C39" i="18"/>
  <c r="BI20" i="92"/>
  <c r="F39" i="18"/>
  <c r="T242" i="92" s="1"/>
  <c r="BI146" i="92"/>
  <c r="T28" i="92"/>
  <c r="G38" i="18"/>
  <c r="T312" i="92" s="1"/>
  <c r="B32" i="99"/>
  <c r="P28" i="98"/>
  <c r="I28" i="98"/>
  <c r="AD28" i="98"/>
  <c r="W28" i="98"/>
  <c r="BD105" i="92"/>
  <c r="AB27" i="98"/>
  <c r="BD188" i="92"/>
  <c r="AP26" i="98"/>
  <c r="BI188" i="92" s="1"/>
  <c r="D39" i="18"/>
  <c r="T100" i="92" s="1"/>
  <c r="BI62" i="92"/>
  <c r="BD147" i="92"/>
  <c r="AI27" i="98"/>
  <c r="E39" i="18"/>
  <c r="T171" i="92" s="1"/>
  <c r="BI104" i="92"/>
  <c r="T170" i="92"/>
  <c r="A128" i="18"/>
  <c r="A43" i="18"/>
  <c r="BD106" i="92" l="1"/>
  <c r="AB28" i="98"/>
  <c r="D40" i="18"/>
  <c r="T101" i="92" s="1"/>
  <c r="BI63" i="92"/>
  <c r="C40" i="18"/>
  <c r="BI21" i="92"/>
  <c r="F40" i="18"/>
  <c r="T243" i="92" s="1"/>
  <c r="BI147" i="92"/>
  <c r="BD148" i="92"/>
  <c r="AI28" i="98"/>
  <c r="BD189" i="92"/>
  <c r="AP27" i="98"/>
  <c r="BI189" i="92" s="1"/>
  <c r="BD64" i="92"/>
  <c r="U28" i="98"/>
  <c r="B127" i="77"/>
  <c r="E30" i="98"/>
  <c r="BI105" i="92"/>
  <c r="E40" i="18"/>
  <c r="T172" i="92" s="1"/>
  <c r="BD22" i="92"/>
  <c r="AK28" i="98"/>
  <c r="N28" i="98"/>
  <c r="T29" i="92"/>
  <c r="G39" i="18"/>
  <c r="T313" i="92" s="1"/>
  <c r="B33" i="99"/>
  <c r="P29" i="98"/>
  <c r="AD29" i="98"/>
  <c r="W29" i="98"/>
  <c r="I29" i="98"/>
  <c r="A129" i="18"/>
  <c r="A44" i="18"/>
  <c r="B128" i="77" l="1"/>
  <c r="E31" i="98"/>
  <c r="BD65" i="92"/>
  <c r="U29" i="98"/>
  <c r="BD149" i="92"/>
  <c r="AI29" i="98"/>
  <c r="D41" i="18"/>
  <c r="T102" i="92" s="1"/>
  <c r="BI64" i="92"/>
  <c r="F41" i="18"/>
  <c r="T244" i="92" s="1"/>
  <c r="BI148" i="92"/>
  <c r="AK29" i="98"/>
  <c r="BD23" i="92"/>
  <c r="N29" i="98"/>
  <c r="C41" i="18"/>
  <c r="BI22" i="92"/>
  <c r="T30" i="92"/>
  <c r="G40" i="18"/>
  <c r="T314" i="92" s="1"/>
  <c r="E41" i="18"/>
  <c r="T173" i="92" s="1"/>
  <c r="BI106" i="92"/>
  <c r="BD107" i="92"/>
  <c r="AB29" i="98"/>
  <c r="BD190" i="92"/>
  <c r="AP28" i="98"/>
  <c r="BI190" i="92" s="1"/>
  <c r="B34" i="99"/>
  <c r="P30" i="98"/>
  <c r="I30" i="98"/>
  <c r="I23" i="80" s="1"/>
  <c r="Y23" i="80" s="1"/>
  <c r="AG23" i="80" s="1"/>
  <c r="AD30" i="98"/>
  <c r="U23" i="80" s="1"/>
  <c r="AE23" i="80" s="1"/>
  <c r="AM23" i="80" s="1"/>
  <c r="W30" i="98"/>
  <c r="A130" i="18"/>
  <c r="A45" i="18"/>
  <c r="BD150" i="92" l="1"/>
  <c r="AI30" i="98"/>
  <c r="C42" i="18"/>
  <c r="BI23" i="92"/>
  <c r="F42" i="18"/>
  <c r="T245" i="92" s="1"/>
  <c r="BI149" i="92"/>
  <c r="D42" i="18"/>
  <c r="T103" i="92" s="1"/>
  <c r="BI65" i="92"/>
  <c r="B129" i="77"/>
  <c r="E32" i="98"/>
  <c r="BD24" i="92"/>
  <c r="AK30" i="98"/>
  <c r="N30" i="98"/>
  <c r="B35" i="99"/>
  <c r="I31" i="98"/>
  <c r="AD31" i="98"/>
  <c r="W31" i="98"/>
  <c r="P31" i="98"/>
  <c r="BD108" i="92"/>
  <c r="AB30" i="98"/>
  <c r="E42" i="18"/>
  <c r="T174" i="92" s="1"/>
  <c r="BI107" i="92"/>
  <c r="BD66" i="92"/>
  <c r="U30" i="98"/>
  <c r="Q23" i="80"/>
  <c r="AC23" i="80" s="1"/>
  <c r="AK23" i="80" s="1"/>
  <c r="T31" i="92"/>
  <c r="G41" i="18"/>
  <c r="T315" i="92" s="1"/>
  <c r="BD191" i="92"/>
  <c r="AP29" i="98"/>
  <c r="BI191" i="92" s="1"/>
  <c r="M23" i="80"/>
  <c r="AA23" i="80" s="1"/>
  <c r="AI23" i="80" s="1"/>
  <c r="A131" i="18"/>
  <c r="A46" i="18"/>
  <c r="BD109" i="92" l="1"/>
  <c r="AB31" i="98"/>
  <c r="C43" i="18"/>
  <c r="BI24" i="92"/>
  <c r="F43" i="18"/>
  <c r="T246" i="92" s="1"/>
  <c r="BI150" i="92"/>
  <c r="T32" i="92"/>
  <c r="G42" i="18"/>
  <c r="T316" i="92" s="1"/>
  <c r="B130" i="77"/>
  <c r="E33" i="98"/>
  <c r="D43" i="18"/>
  <c r="T104" i="92" s="1"/>
  <c r="BI66" i="92"/>
  <c r="E43" i="18"/>
  <c r="T175" i="92" s="1"/>
  <c r="BI108" i="92"/>
  <c r="BD151" i="92"/>
  <c r="AI31" i="98"/>
  <c r="BD192" i="92"/>
  <c r="AP30" i="98"/>
  <c r="BI192" i="92" s="1"/>
  <c r="BD67" i="92"/>
  <c r="U31" i="98"/>
  <c r="B36" i="99"/>
  <c r="AD32" i="98"/>
  <c r="I32" i="98"/>
  <c r="W32" i="98"/>
  <c r="P32" i="98"/>
  <c r="BD25" i="92"/>
  <c r="AK31" i="98"/>
  <c r="N31" i="98"/>
  <c r="A132" i="18"/>
  <c r="A47" i="18"/>
  <c r="BD110" i="92" l="1"/>
  <c r="AB32" i="98"/>
  <c r="BD26" i="92"/>
  <c r="AK32" i="98"/>
  <c r="N32" i="98"/>
  <c r="D44" i="18"/>
  <c r="T105" i="92" s="1"/>
  <c r="BI67" i="92"/>
  <c r="BD152" i="92"/>
  <c r="AI32" i="98"/>
  <c r="E44" i="18"/>
  <c r="T176" i="92" s="1"/>
  <c r="BI109" i="92"/>
  <c r="C44" i="18"/>
  <c r="BI25" i="92"/>
  <c r="B131" i="77"/>
  <c r="E34" i="98"/>
  <c r="BD193" i="92"/>
  <c r="AP31" i="98"/>
  <c r="BI193" i="92" s="1"/>
  <c r="B37" i="99"/>
  <c r="I33" i="98"/>
  <c r="P33" i="98"/>
  <c r="AD33" i="98"/>
  <c r="W33" i="98"/>
  <c r="BD68" i="92"/>
  <c r="U32" i="98"/>
  <c r="F44" i="18"/>
  <c r="T247" i="92" s="1"/>
  <c r="BI151" i="92"/>
  <c r="T33" i="92"/>
  <c r="G43" i="18"/>
  <c r="T317" i="92" s="1"/>
  <c r="A133" i="18"/>
  <c r="A48" i="18"/>
  <c r="BD111" i="92" l="1"/>
  <c r="AB33" i="98"/>
  <c r="Q31" i="80"/>
  <c r="AC31" i="80" s="1"/>
  <c r="AK31" i="80" s="1"/>
  <c r="BD153" i="92"/>
  <c r="AI33" i="98"/>
  <c r="U31" i="80"/>
  <c r="AE31" i="80" s="1"/>
  <c r="AM31" i="80" s="1"/>
  <c r="BD69" i="92"/>
  <c r="U33" i="98"/>
  <c r="M31" i="80"/>
  <c r="AA31" i="80" s="1"/>
  <c r="AI31" i="80" s="1"/>
  <c r="T34" i="92"/>
  <c r="G44" i="18"/>
  <c r="T318" i="92" s="1"/>
  <c r="F45" i="18"/>
  <c r="T248" i="92" s="1"/>
  <c r="BI152" i="92"/>
  <c r="E45" i="18"/>
  <c r="T177" i="92" s="1"/>
  <c r="BI110" i="92"/>
  <c r="BD194" i="92"/>
  <c r="AP32" i="98"/>
  <c r="BI194" i="92" s="1"/>
  <c r="D45" i="18"/>
  <c r="T106" i="92" s="1"/>
  <c r="BI68" i="92"/>
  <c r="B132" i="77"/>
  <c r="E35" i="98"/>
  <c r="BD27" i="92"/>
  <c r="AK33" i="98"/>
  <c r="N33" i="98"/>
  <c r="I31" i="80"/>
  <c r="Y31" i="80" s="1"/>
  <c r="AG31" i="80" s="1"/>
  <c r="B38" i="99"/>
  <c r="P34" i="98"/>
  <c r="W34" i="98"/>
  <c r="I34" i="98"/>
  <c r="AD34" i="98"/>
  <c r="C45" i="18"/>
  <c r="BI26" i="92"/>
  <c r="A134" i="18"/>
  <c r="A49" i="18"/>
  <c r="B133" i="77" l="1"/>
  <c r="E36" i="98"/>
  <c r="BD154" i="92"/>
  <c r="AI34" i="98"/>
  <c r="E46" i="18"/>
  <c r="T178" i="92" s="1"/>
  <c r="BI111" i="92"/>
  <c r="BD112" i="92"/>
  <c r="AB34" i="98"/>
  <c r="C46" i="18"/>
  <c r="BI27" i="92"/>
  <c r="D46" i="18"/>
  <c r="T107" i="92" s="1"/>
  <c r="BI69" i="92"/>
  <c r="T35" i="92"/>
  <c r="G45" i="18"/>
  <c r="T319" i="92" s="1"/>
  <c r="BD70" i="92"/>
  <c r="U34" i="98"/>
  <c r="BD195" i="92"/>
  <c r="AP33" i="98"/>
  <c r="BI195" i="92" s="1"/>
  <c r="BD28" i="92"/>
  <c r="AK34" i="98"/>
  <c r="N34" i="98"/>
  <c r="B39" i="99"/>
  <c r="AD35" i="98"/>
  <c r="W35" i="98"/>
  <c r="I35" i="98"/>
  <c r="P35" i="98"/>
  <c r="F46" i="18"/>
  <c r="T249" i="92" s="1"/>
  <c r="BI153" i="92"/>
  <c r="A135" i="18"/>
  <c r="A50" i="18"/>
  <c r="BD155" i="92" l="1"/>
  <c r="AI35" i="98"/>
  <c r="BD196" i="92"/>
  <c r="AP34" i="98"/>
  <c r="BI196" i="92" s="1"/>
  <c r="BD71" i="92"/>
  <c r="U35" i="98"/>
  <c r="B40" i="99"/>
  <c r="W36" i="98"/>
  <c r="P36" i="98"/>
  <c r="I36" i="98"/>
  <c r="AD36" i="98"/>
  <c r="BD113" i="92"/>
  <c r="AB35" i="98"/>
  <c r="C47" i="18"/>
  <c r="BI28" i="92"/>
  <c r="D47" i="18"/>
  <c r="T108" i="92" s="1"/>
  <c r="BI70" i="92"/>
  <c r="E47" i="18"/>
  <c r="T179" i="92" s="1"/>
  <c r="BI112" i="92"/>
  <c r="F47" i="18"/>
  <c r="T250" i="92" s="1"/>
  <c r="BI154" i="92"/>
  <c r="B134" i="77"/>
  <c r="E37" i="98"/>
  <c r="BD29" i="92"/>
  <c r="AK35" i="98"/>
  <c r="N35" i="98"/>
  <c r="T36" i="92"/>
  <c r="G46" i="18"/>
  <c r="T320" i="92" s="1"/>
  <c r="A136" i="18"/>
  <c r="A51" i="18"/>
  <c r="B41" i="99" l="1"/>
  <c r="P37" i="98"/>
  <c r="AD37" i="98"/>
  <c r="W37" i="98"/>
  <c r="I37" i="98"/>
  <c r="T37" i="92"/>
  <c r="G47" i="18"/>
  <c r="T321" i="92" s="1"/>
  <c r="F48" i="18"/>
  <c r="T251" i="92" s="1"/>
  <c r="BI155" i="92"/>
  <c r="BD114" i="92"/>
  <c r="AB36" i="98"/>
  <c r="BD156" i="92"/>
  <c r="AI36" i="98"/>
  <c r="B135" i="77"/>
  <c r="E38" i="98"/>
  <c r="C48" i="18"/>
  <c r="BI29" i="92"/>
  <c r="BD30" i="92"/>
  <c r="AK36" i="98"/>
  <c r="N36" i="98"/>
  <c r="D48" i="18"/>
  <c r="T109" i="92" s="1"/>
  <c r="BI71" i="92"/>
  <c r="BD197" i="92"/>
  <c r="AP35" i="98"/>
  <c r="BI197" i="92" s="1"/>
  <c r="E48" i="18"/>
  <c r="T180" i="92" s="1"/>
  <c r="BI113" i="92"/>
  <c r="BD72" i="92"/>
  <c r="U36" i="98"/>
  <c r="A137" i="18"/>
  <c r="A52" i="18"/>
  <c r="BD115" i="92" l="1"/>
  <c r="AB37" i="98"/>
  <c r="D49" i="18"/>
  <c r="T110" i="92" s="1"/>
  <c r="BI72" i="92"/>
  <c r="E49" i="18"/>
  <c r="T181" i="92" s="1"/>
  <c r="BI114" i="92"/>
  <c r="BD157" i="92"/>
  <c r="AI37" i="98"/>
  <c r="B136" i="77"/>
  <c r="E39" i="98"/>
  <c r="T38" i="92"/>
  <c r="G48" i="18"/>
  <c r="T322" i="92" s="1"/>
  <c r="BI156" i="92"/>
  <c r="F49" i="18"/>
  <c r="T252" i="92" s="1"/>
  <c r="BD73" i="92"/>
  <c r="U37" i="98"/>
  <c r="C49" i="18"/>
  <c r="BI30" i="92"/>
  <c r="BD198" i="92"/>
  <c r="AP36" i="98"/>
  <c r="BI198" i="92" s="1"/>
  <c r="B42" i="99"/>
  <c r="W38" i="98"/>
  <c r="I38" i="98"/>
  <c r="AD38" i="98"/>
  <c r="P38" i="98"/>
  <c r="BD31" i="92"/>
  <c r="AK37" i="98"/>
  <c r="N37" i="98"/>
  <c r="A138" i="18"/>
  <c r="A53" i="18"/>
  <c r="C50" i="18" l="1"/>
  <c r="BI31" i="92"/>
  <c r="D50" i="18"/>
  <c r="T111" i="92" s="1"/>
  <c r="BI73" i="92"/>
  <c r="BD199" i="92"/>
  <c r="AP37" i="98"/>
  <c r="BI199" i="92" s="1"/>
  <c r="BD158" i="92"/>
  <c r="AI38" i="98"/>
  <c r="F50" i="18"/>
  <c r="T253" i="92" s="1"/>
  <c r="BI157" i="92"/>
  <c r="BD32" i="92"/>
  <c r="AK38" i="98"/>
  <c r="N38" i="98"/>
  <c r="B137" i="77"/>
  <c r="E40" i="98"/>
  <c r="BD116" i="92"/>
  <c r="AB38" i="98"/>
  <c r="B43" i="99"/>
  <c r="AD39" i="98"/>
  <c r="W39" i="98"/>
  <c r="P39" i="98"/>
  <c r="I39" i="98"/>
  <c r="E50" i="18"/>
  <c r="T182" i="92" s="1"/>
  <c r="BI115" i="92"/>
  <c r="BD74" i="92"/>
  <c r="U38" i="98"/>
  <c r="T39" i="92"/>
  <c r="G49" i="18"/>
  <c r="T323" i="92" s="1"/>
  <c r="A139" i="18"/>
  <c r="A54" i="18"/>
  <c r="F51" i="18" l="1"/>
  <c r="T254" i="92" s="1"/>
  <c r="BI158" i="92"/>
  <c r="BD117" i="92"/>
  <c r="AB39" i="98"/>
  <c r="E51" i="18"/>
  <c r="T183" i="92" s="1"/>
  <c r="BI116" i="92"/>
  <c r="BD159" i="92"/>
  <c r="AI39" i="98"/>
  <c r="C51" i="18"/>
  <c r="BI32" i="92"/>
  <c r="BD75" i="92"/>
  <c r="U39" i="98"/>
  <c r="B138" i="77"/>
  <c r="E41" i="98"/>
  <c r="D51" i="18"/>
  <c r="T112" i="92" s="1"/>
  <c r="BI74" i="92"/>
  <c r="BD33" i="92"/>
  <c r="AK39" i="98"/>
  <c r="N39" i="98"/>
  <c r="B44" i="99"/>
  <c r="P40" i="98"/>
  <c r="I40" i="98"/>
  <c r="W40" i="98"/>
  <c r="AD40" i="98"/>
  <c r="BD200" i="92"/>
  <c r="AP38" i="98"/>
  <c r="BI200" i="92" s="1"/>
  <c r="T40" i="92"/>
  <c r="G50" i="18"/>
  <c r="T324" i="92" s="1"/>
  <c r="A140" i="18"/>
  <c r="A55" i="18"/>
  <c r="T41" i="92" l="1"/>
  <c r="G51" i="18"/>
  <c r="T325" i="92" s="1"/>
  <c r="B139" i="77"/>
  <c r="E42" i="98"/>
  <c r="C52" i="18"/>
  <c r="BI33" i="92"/>
  <c r="BD160" i="92"/>
  <c r="AI40" i="98"/>
  <c r="E52" i="18"/>
  <c r="T184" i="92" s="1"/>
  <c r="BI117" i="92"/>
  <c r="BD118" i="92"/>
  <c r="AB40" i="98"/>
  <c r="BD34" i="92"/>
  <c r="AK40" i="98"/>
  <c r="N40" i="98"/>
  <c r="D52" i="18"/>
  <c r="T113" i="92" s="1"/>
  <c r="BI75" i="92"/>
  <c r="BD76" i="92"/>
  <c r="U40" i="98"/>
  <c r="BD201" i="92"/>
  <c r="AP39" i="98"/>
  <c r="BI201" i="92" s="1"/>
  <c r="B45" i="99"/>
  <c r="P41" i="98"/>
  <c r="AD41" i="98"/>
  <c r="W41" i="98"/>
  <c r="I41" i="98"/>
  <c r="F52" i="18"/>
  <c r="T255" i="92" s="1"/>
  <c r="BI159" i="92"/>
  <c r="A141" i="18"/>
  <c r="A56" i="18"/>
  <c r="BD77" i="92" l="1"/>
  <c r="U41" i="98"/>
  <c r="M80" i="80"/>
  <c r="AA80" i="80" s="1"/>
  <c r="AI80" i="80" s="1"/>
  <c r="BD35" i="92"/>
  <c r="AK41" i="98"/>
  <c r="N41" i="98"/>
  <c r="I80" i="80"/>
  <c r="Y80" i="80" s="1"/>
  <c r="AG80" i="80" s="1"/>
  <c r="BD119" i="92"/>
  <c r="AB41" i="98"/>
  <c r="Q80" i="80"/>
  <c r="AC80" i="80" s="1"/>
  <c r="AK80" i="80" s="1"/>
  <c r="BD202" i="92"/>
  <c r="AP40" i="98"/>
  <c r="BI202" i="92" s="1"/>
  <c r="E53" i="18"/>
  <c r="T185" i="92" s="1"/>
  <c r="BI118" i="92"/>
  <c r="F53" i="18"/>
  <c r="T256" i="92" s="1"/>
  <c r="BI160" i="92"/>
  <c r="B46" i="99"/>
  <c r="P42" i="98"/>
  <c r="AD42" i="98"/>
  <c r="W42" i="98"/>
  <c r="I42" i="98"/>
  <c r="B140" i="77"/>
  <c r="E43" i="98"/>
  <c r="D53" i="18"/>
  <c r="T114" i="92" s="1"/>
  <c r="BI76" i="92"/>
  <c r="C53" i="18"/>
  <c r="BI34" i="92"/>
  <c r="BD161" i="92"/>
  <c r="AI41" i="98"/>
  <c r="U80" i="80"/>
  <c r="AE80" i="80" s="1"/>
  <c r="AM80" i="80" s="1"/>
  <c r="T42" i="92"/>
  <c r="G52" i="18"/>
  <c r="T326" i="92" s="1"/>
  <c r="A142" i="18"/>
  <c r="A57" i="18"/>
  <c r="B141" i="77" l="1"/>
  <c r="E44" i="98"/>
  <c r="BD120" i="92"/>
  <c r="AB42" i="98"/>
  <c r="B47" i="99"/>
  <c r="W43" i="98"/>
  <c r="P43" i="98"/>
  <c r="AD43" i="98"/>
  <c r="I43" i="98"/>
  <c r="BD162" i="92"/>
  <c r="AI42" i="98"/>
  <c r="T43" i="92"/>
  <c r="G53" i="18"/>
  <c r="T327" i="92" s="1"/>
  <c r="BI35" i="92"/>
  <c r="C54" i="18"/>
  <c r="D54" i="18"/>
  <c r="T115" i="92" s="1"/>
  <c r="BI77" i="92"/>
  <c r="BD78" i="92"/>
  <c r="U42" i="98"/>
  <c r="F54" i="18"/>
  <c r="T257" i="92" s="1"/>
  <c r="BI161" i="92"/>
  <c r="AK42" i="98"/>
  <c r="BD36" i="92"/>
  <c r="N42" i="98"/>
  <c r="E54" i="18"/>
  <c r="T186" i="92" s="1"/>
  <c r="BI119" i="92"/>
  <c r="BD203" i="92"/>
  <c r="AP41" i="98"/>
  <c r="BI203" i="92" s="1"/>
  <c r="A143" i="18"/>
  <c r="A58" i="18"/>
  <c r="C55" i="18" l="1"/>
  <c r="BI36" i="92"/>
  <c r="BD163" i="92"/>
  <c r="AI43" i="98"/>
  <c r="E55" i="18"/>
  <c r="T187" i="92" s="1"/>
  <c r="BI120" i="92"/>
  <c r="D55" i="18"/>
  <c r="T116" i="92" s="1"/>
  <c r="BI78" i="92"/>
  <c r="T44" i="92"/>
  <c r="G54" i="18"/>
  <c r="T328" i="92" s="1"/>
  <c r="F55" i="18"/>
  <c r="T258" i="92" s="1"/>
  <c r="BI162" i="92"/>
  <c r="BD79" i="92"/>
  <c r="U43" i="98"/>
  <c r="B142" i="77"/>
  <c r="E45" i="98"/>
  <c r="BD204" i="92"/>
  <c r="AP42" i="98"/>
  <c r="BI204" i="92" s="1"/>
  <c r="BD121" i="92"/>
  <c r="AB43" i="98"/>
  <c r="B48" i="99"/>
  <c r="AD44" i="98"/>
  <c r="P44" i="98"/>
  <c r="I44" i="98"/>
  <c r="W44" i="98"/>
  <c r="BD37" i="92"/>
  <c r="AK43" i="98"/>
  <c r="N43" i="98"/>
  <c r="A144" i="18"/>
  <c r="A59" i="18"/>
  <c r="C56" i="18" l="1"/>
  <c r="BI37" i="92"/>
  <c r="E56" i="18"/>
  <c r="T188" i="92" s="1"/>
  <c r="BI121" i="92"/>
  <c r="F56" i="18"/>
  <c r="T259" i="92" s="1"/>
  <c r="BI163" i="92"/>
  <c r="BD80" i="92"/>
  <c r="U44" i="98"/>
  <c r="M48" i="80"/>
  <c r="AA48" i="80" s="1"/>
  <c r="AI48" i="80" s="1"/>
  <c r="BD38" i="92"/>
  <c r="AK44" i="98"/>
  <c r="N44" i="98"/>
  <c r="I48" i="80"/>
  <c r="Y48" i="80" s="1"/>
  <c r="AG48" i="80" s="1"/>
  <c r="B49" i="99"/>
  <c r="W45" i="98"/>
  <c r="P45" i="98"/>
  <c r="AD45" i="98"/>
  <c r="I45" i="98"/>
  <c r="BD205" i="92"/>
  <c r="AP43" i="98"/>
  <c r="BI205" i="92" s="1"/>
  <c r="B143" i="77"/>
  <c r="E46" i="98"/>
  <c r="BD164" i="92"/>
  <c r="AI44" i="98"/>
  <c r="U48" i="80"/>
  <c r="AE48" i="80" s="1"/>
  <c r="AM48" i="80" s="1"/>
  <c r="D56" i="18"/>
  <c r="T117" i="92" s="1"/>
  <c r="BI79" i="92"/>
  <c r="BD122" i="92"/>
  <c r="AB44" i="98"/>
  <c r="Q48" i="80"/>
  <c r="AC48" i="80" s="1"/>
  <c r="AK48" i="80" s="1"/>
  <c r="T45" i="92"/>
  <c r="G55" i="18"/>
  <c r="T329" i="92" s="1"/>
  <c r="A145" i="18"/>
  <c r="A60" i="18"/>
  <c r="BD81" i="92" l="1"/>
  <c r="U45" i="98"/>
  <c r="B144" i="77"/>
  <c r="E47" i="98"/>
  <c r="B50" i="99"/>
  <c r="AD46" i="98"/>
  <c r="W46" i="98"/>
  <c r="I46" i="98"/>
  <c r="P46" i="98"/>
  <c r="BD39" i="92"/>
  <c r="AK45" i="98"/>
  <c r="N45" i="98"/>
  <c r="F57" i="18"/>
  <c r="T260" i="92" s="1"/>
  <c r="BI164" i="92"/>
  <c r="C57" i="18"/>
  <c r="BI38" i="92"/>
  <c r="D57" i="18"/>
  <c r="T118" i="92" s="1"/>
  <c r="BI80" i="92"/>
  <c r="BD123" i="92"/>
  <c r="AB45" i="98"/>
  <c r="BD206" i="92"/>
  <c r="AP44" i="98"/>
  <c r="BI206" i="92" s="1"/>
  <c r="E57" i="18"/>
  <c r="T189" i="92" s="1"/>
  <c r="BI122" i="92"/>
  <c r="BD165" i="92"/>
  <c r="AI45" i="98"/>
  <c r="T46" i="92"/>
  <c r="G56" i="18"/>
  <c r="T330" i="92" s="1"/>
  <c r="A146" i="18"/>
  <c r="A61" i="18"/>
  <c r="BD40" i="92" l="1"/>
  <c r="AK46" i="98"/>
  <c r="N46" i="98"/>
  <c r="T47" i="92"/>
  <c r="G57" i="18"/>
  <c r="T331" i="92" s="1"/>
  <c r="BD207" i="92"/>
  <c r="AP45" i="98"/>
  <c r="BI207" i="92" s="1"/>
  <c r="BD124" i="92"/>
  <c r="AB46" i="98"/>
  <c r="E58" i="18"/>
  <c r="T190" i="92" s="1"/>
  <c r="BI123" i="92"/>
  <c r="C58" i="18"/>
  <c r="BI39" i="92"/>
  <c r="F58" i="18"/>
  <c r="T261" i="92" s="1"/>
  <c r="BI165" i="92"/>
  <c r="BD166" i="92"/>
  <c r="AI46" i="98"/>
  <c r="D58" i="18"/>
  <c r="T119" i="92" s="1"/>
  <c r="BI81" i="92"/>
  <c r="B51" i="99"/>
  <c r="P47" i="98"/>
  <c r="I47" i="98"/>
  <c r="AD47" i="98"/>
  <c r="W47" i="98"/>
  <c r="B145" i="77"/>
  <c r="E48" i="98"/>
  <c r="BD82" i="92"/>
  <c r="U46" i="98"/>
  <c r="A147" i="18"/>
  <c r="A62" i="18"/>
  <c r="BD125" i="92" l="1"/>
  <c r="AB47" i="98"/>
  <c r="BD167" i="92"/>
  <c r="AI47" i="98"/>
  <c r="C59" i="18"/>
  <c r="BI40" i="92"/>
  <c r="B146" i="77"/>
  <c r="E49" i="98"/>
  <c r="B52" i="99"/>
  <c r="I48" i="98"/>
  <c r="W48" i="98"/>
  <c r="AD48" i="98"/>
  <c r="P48" i="98"/>
  <c r="BD41" i="92"/>
  <c r="AK47" i="98"/>
  <c r="N47" i="98"/>
  <c r="BD208" i="92"/>
  <c r="AP46" i="98"/>
  <c r="BI208" i="92" s="1"/>
  <c r="D59" i="18"/>
  <c r="T120" i="92" s="1"/>
  <c r="BI82" i="92"/>
  <c r="T48" i="92"/>
  <c r="G58" i="18"/>
  <c r="T332" i="92" s="1"/>
  <c r="BD83" i="92"/>
  <c r="U47" i="98"/>
  <c r="F59" i="18"/>
  <c r="T262" i="92" s="1"/>
  <c r="BI166" i="92"/>
  <c r="E59" i="18"/>
  <c r="T191" i="92" s="1"/>
  <c r="BI124" i="92"/>
  <c r="A148" i="18"/>
  <c r="A63" i="18"/>
  <c r="BD168" i="92" l="1"/>
  <c r="AI48" i="98"/>
  <c r="B53" i="99"/>
  <c r="P49" i="98"/>
  <c r="I49" i="98"/>
  <c r="AD49" i="98"/>
  <c r="W49" i="98"/>
  <c r="F60" i="18"/>
  <c r="T263" i="92" s="1"/>
  <c r="BI167" i="92"/>
  <c r="BD209" i="92"/>
  <c r="AP47" i="98"/>
  <c r="BI209" i="92" s="1"/>
  <c r="BD126" i="92"/>
  <c r="AB48" i="98"/>
  <c r="D60" i="18"/>
  <c r="T121" i="92" s="1"/>
  <c r="BI83" i="92"/>
  <c r="C60" i="18"/>
  <c r="BI41" i="92"/>
  <c r="B147" i="77"/>
  <c r="E50" i="98"/>
  <c r="BD42" i="92"/>
  <c r="AK48" i="98"/>
  <c r="N48" i="98"/>
  <c r="E60" i="18"/>
  <c r="T192" i="92" s="1"/>
  <c r="BI125" i="92"/>
  <c r="BD84" i="92"/>
  <c r="U48" i="98"/>
  <c r="T49" i="92"/>
  <c r="G59" i="18"/>
  <c r="T333" i="92" s="1"/>
  <c r="A149" i="18"/>
  <c r="A64" i="18"/>
  <c r="E51" i="98" s="1"/>
  <c r="B55" i="99" s="1"/>
  <c r="BD85" i="92" l="1"/>
  <c r="U49" i="98"/>
  <c r="B54" i="99"/>
  <c r="W50" i="98"/>
  <c r="I50" i="98"/>
  <c r="P50" i="98"/>
  <c r="AD50" i="98"/>
  <c r="BD169" i="92"/>
  <c r="AI49" i="98"/>
  <c r="F61" i="18"/>
  <c r="T264" i="92" s="1"/>
  <c r="BI168" i="92"/>
  <c r="T50" i="92"/>
  <c r="G60" i="18"/>
  <c r="T334" i="92" s="1"/>
  <c r="BD127" i="92"/>
  <c r="AB49" i="98"/>
  <c r="D61" i="18"/>
  <c r="T122" i="92" s="1"/>
  <c r="BI84" i="92"/>
  <c r="C61" i="18"/>
  <c r="BI42" i="92"/>
  <c r="BD210" i="92"/>
  <c r="AP48" i="98"/>
  <c r="BI210" i="92" s="1"/>
  <c r="E61" i="18"/>
  <c r="T193" i="92" s="1"/>
  <c r="BI126" i="92"/>
  <c r="BD43" i="92"/>
  <c r="AK49" i="98"/>
  <c r="N49" i="98"/>
  <c r="A150" i="18"/>
  <c r="A65" i="18"/>
  <c r="B149" i="77" l="1"/>
  <c r="E52" i="98"/>
  <c r="BD128" i="92"/>
  <c r="AB50" i="98"/>
  <c r="W51" i="98"/>
  <c r="Q40" i="80"/>
  <c r="AC40" i="80" s="1"/>
  <c r="AK40" i="80" s="1"/>
  <c r="Q64" i="80"/>
  <c r="AC64" i="80" s="1"/>
  <c r="AK64" i="80" s="1"/>
  <c r="E62" i="18"/>
  <c r="T194" i="92" s="1"/>
  <c r="BI127" i="92"/>
  <c r="BD170" i="92"/>
  <c r="AI50" i="98"/>
  <c r="AD51" i="98"/>
  <c r="U40" i="80"/>
  <c r="AE40" i="80" s="1"/>
  <c r="AM40" i="80" s="1"/>
  <c r="U64" i="80"/>
  <c r="AE64" i="80" s="1"/>
  <c r="AM64" i="80" s="1"/>
  <c r="C62" i="18"/>
  <c r="BI43" i="92"/>
  <c r="T51" i="92"/>
  <c r="G61" i="18"/>
  <c r="T335" i="92" s="1"/>
  <c r="BD86" i="92"/>
  <c r="U50" i="98"/>
  <c r="P51" i="98"/>
  <c r="M40" i="80"/>
  <c r="AA40" i="80" s="1"/>
  <c r="AI40" i="80" s="1"/>
  <c r="M64" i="80"/>
  <c r="AA64" i="80" s="1"/>
  <c r="AI64" i="80" s="1"/>
  <c r="D62" i="18"/>
  <c r="T123" i="92" s="1"/>
  <c r="BI85" i="92"/>
  <c r="BD211" i="92"/>
  <c r="AP49" i="98"/>
  <c r="BI211" i="92" s="1"/>
  <c r="F62" i="18"/>
  <c r="T265" i="92" s="1"/>
  <c r="BI169" i="92"/>
  <c r="BD44" i="92"/>
  <c r="AK50" i="98"/>
  <c r="N50" i="98"/>
  <c r="I51" i="98"/>
  <c r="I40" i="80"/>
  <c r="Y40" i="80" s="1"/>
  <c r="AG40" i="80" s="1"/>
  <c r="I64" i="80"/>
  <c r="Y64" i="80" s="1"/>
  <c r="AG64" i="80" s="1"/>
  <c r="A66" i="18"/>
  <c r="A151" i="18"/>
  <c r="A67" i="18"/>
  <c r="B151" i="77" l="1"/>
  <c r="E54" i="98"/>
  <c r="A68" i="18"/>
  <c r="B150" i="77"/>
  <c r="E53" i="98"/>
  <c r="BI44" i="92"/>
  <c r="C63" i="18"/>
  <c r="N51" i="98"/>
  <c r="BI86" i="92"/>
  <c r="D63" i="18"/>
  <c r="U51" i="98"/>
  <c r="BD171" i="92"/>
  <c r="BI128" i="92"/>
  <c r="E63" i="18"/>
  <c r="AB51" i="98"/>
  <c r="BD212" i="92"/>
  <c r="AP50" i="98"/>
  <c r="AK51" i="98"/>
  <c r="T52" i="92"/>
  <c r="G62" i="18"/>
  <c r="T336" i="92" s="1"/>
  <c r="BI170" i="92"/>
  <c r="F63" i="18"/>
  <c r="AI51" i="98"/>
  <c r="I52" i="98"/>
  <c r="P52" i="98"/>
  <c r="W52" i="98"/>
  <c r="AD52" i="98"/>
  <c r="BD45" i="92"/>
  <c r="BD87" i="92"/>
  <c r="BD129" i="92"/>
  <c r="A153" i="18"/>
  <c r="A152" i="18"/>
  <c r="BD46" i="92" l="1"/>
  <c r="N52" i="98"/>
  <c r="T266" i="92"/>
  <c r="F64" i="18"/>
  <c r="BD213" i="92"/>
  <c r="T195" i="92"/>
  <c r="E64" i="18"/>
  <c r="BI87" i="92"/>
  <c r="T53" i="92"/>
  <c r="G63" i="18"/>
  <c r="C64" i="18"/>
  <c r="A69" i="18"/>
  <c r="B152" i="77"/>
  <c r="E55" i="98"/>
  <c r="A154" i="18"/>
  <c r="BI171" i="92"/>
  <c r="BI129" i="92"/>
  <c r="BI45" i="92"/>
  <c r="AI52" i="98"/>
  <c r="BD172" i="92"/>
  <c r="BI212" i="92"/>
  <c r="AP51" i="98"/>
  <c r="T124" i="92"/>
  <c r="D64" i="18"/>
  <c r="I54" i="98"/>
  <c r="P54" i="98"/>
  <c r="AD54" i="98"/>
  <c r="W54" i="98"/>
  <c r="U52" i="98"/>
  <c r="BD88" i="92"/>
  <c r="AK52" i="98"/>
  <c r="AB52" i="98"/>
  <c r="BD130" i="92"/>
  <c r="I53" i="98"/>
  <c r="P53" i="98"/>
  <c r="W53" i="98"/>
  <c r="AD53" i="98"/>
  <c r="AI53" i="98" l="1"/>
  <c r="BD173" i="92"/>
  <c r="BI213" i="92"/>
  <c r="BD48" i="92"/>
  <c r="N54" i="98"/>
  <c r="AK54" i="98"/>
  <c r="BI46" i="92"/>
  <c r="C65" i="18"/>
  <c r="U53" i="98"/>
  <c r="BD89" i="92"/>
  <c r="BI130" i="92"/>
  <c r="E65" i="18"/>
  <c r="T197" i="92" s="1"/>
  <c r="AB54" i="98"/>
  <c r="BD132" i="92"/>
  <c r="M87" i="80"/>
  <c r="AA87" i="80" s="1"/>
  <c r="AI87" i="80" s="1"/>
  <c r="T125" i="92"/>
  <c r="I87" i="80"/>
  <c r="Y87" i="80" s="1"/>
  <c r="AG87" i="80" s="1"/>
  <c r="T54" i="92"/>
  <c r="BD90" i="92"/>
  <c r="U54" i="98"/>
  <c r="BD131" i="92"/>
  <c r="AB53" i="98"/>
  <c r="D65" i="18"/>
  <c r="T126" i="92" s="1"/>
  <c r="BI88" i="92"/>
  <c r="A70" i="18"/>
  <c r="B153" i="77"/>
  <c r="E56" i="98"/>
  <c r="A155" i="18"/>
  <c r="N53" i="98"/>
  <c r="BD47" i="92"/>
  <c r="AK53" i="98"/>
  <c r="BD214" i="92"/>
  <c r="AP52" i="98"/>
  <c r="BI214" i="92" s="1"/>
  <c r="BD174" i="92"/>
  <c r="AI54" i="98"/>
  <c r="F65" i="18"/>
  <c r="T268" i="92" s="1"/>
  <c r="BI172" i="92"/>
  <c r="AD55" i="98"/>
  <c r="P55" i="98"/>
  <c r="I55" i="98"/>
  <c r="W55" i="98"/>
  <c r="T337" i="92"/>
  <c r="G64" i="18"/>
  <c r="Q87" i="80"/>
  <c r="AC87" i="80" s="1"/>
  <c r="AK87" i="80" s="1"/>
  <c r="T196" i="92"/>
  <c r="U87" i="80"/>
  <c r="AE87" i="80" s="1"/>
  <c r="AM87" i="80" s="1"/>
  <c r="T267" i="92"/>
  <c r="N55" i="98" l="1"/>
  <c r="AK55" i="98"/>
  <c r="BD49" i="92"/>
  <c r="C67" i="18"/>
  <c r="BI48" i="92"/>
  <c r="T338" i="92"/>
  <c r="AI55" i="98"/>
  <c r="BD175" i="92"/>
  <c r="F66" i="18"/>
  <c r="BI173" i="92"/>
  <c r="BI132" i="92"/>
  <c r="E67" i="18"/>
  <c r="T199" i="92" s="1"/>
  <c r="D66" i="18"/>
  <c r="BI89" i="92"/>
  <c r="BD91" i="92"/>
  <c r="U55" i="98"/>
  <c r="BI47" i="92"/>
  <c r="C66" i="18"/>
  <c r="A71" i="18"/>
  <c r="B154" i="77"/>
  <c r="E57" i="98"/>
  <c r="B107" i="80"/>
  <c r="A156" i="18"/>
  <c r="E66" i="18"/>
  <c r="BI131" i="92"/>
  <c r="T55" i="92"/>
  <c r="G65" i="18"/>
  <c r="T339" i="92" s="1"/>
  <c r="F67" i="18"/>
  <c r="T270" i="92" s="1"/>
  <c r="BI174" i="92"/>
  <c r="AB55" i="98"/>
  <c r="BD133" i="92"/>
  <c r="BD215" i="92"/>
  <c r="AP53" i="98"/>
  <c r="BI215" i="92" s="1"/>
  <c r="I56" i="98"/>
  <c r="P56" i="98"/>
  <c r="W56" i="98"/>
  <c r="AD56" i="98"/>
  <c r="D67" i="18"/>
  <c r="T128" i="92" s="1"/>
  <c r="BI90" i="92"/>
  <c r="BD216" i="92"/>
  <c r="AP54" i="98"/>
  <c r="BI216" i="92" s="1"/>
  <c r="T198" i="92" l="1"/>
  <c r="T127" i="92"/>
  <c r="BI175" i="92"/>
  <c r="F68" i="18"/>
  <c r="T271" i="92" s="1"/>
  <c r="T57" i="92"/>
  <c r="G67" i="18"/>
  <c r="T341" i="92" s="1"/>
  <c r="BD134" i="92"/>
  <c r="AB56" i="98"/>
  <c r="E68" i="18"/>
  <c r="T200" i="92" s="1"/>
  <c r="BI133" i="92"/>
  <c r="A72" i="18"/>
  <c r="E58" i="98"/>
  <c r="B111" i="80"/>
  <c r="A157" i="18"/>
  <c r="D68" i="18"/>
  <c r="T129" i="92" s="1"/>
  <c r="BI91" i="92"/>
  <c r="T269" i="92"/>
  <c r="U56" i="98"/>
  <c r="BD92" i="92"/>
  <c r="AP55" i="98"/>
  <c r="BI217" i="92" s="1"/>
  <c r="BD217" i="92"/>
  <c r="AI56" i="98"/>
  <c r="BD176" i="92"/>
  <c r="N56" i="98"/>
  <c r="BD50" i="92"/>
  <c r="AK56" i="98"/>
  <c r="AD57" i="98"/>
  <c r="P57" i="98"/>
  <c r="I57" i="98"/>
  <c r="W57" i="98"/>
  <c r="T56" i="92"/>
  <c r="G66" i="18"/>
  <c r="T340" i="92" s="1"/>
  <c r="BI49" i="92"/>
  <c r="C68" i="18"/>
  <c r="N57" i="98" l="1"/>
  <c r="AK57" i="98"/>
  <c r="BD51" i="92"/>
  <c r="BD177" i="92"/>
  <c r="AI57" i="98"/>
  <c r="BI50" i="92"/>
  <c r="C69" i="18"/>
  <c r="D69" i="18"/>
  <c r="BI92" i="92"/>
  <c r="I58" i="98"/>
  <c r="AD58" i="98"/>
  <c r="P58" i="98"/>
  <c r="W58" i="98"/>
  <c r="BD218" i="92"/>
  <c r="AP56" i="98"/>
  <c r="BI218" i="92" s="1"/>
  <c r="U57" i="98"/>
  <c r="BD93" i="92"/>
  <c r="BI176" i="92"/>
  <c r="F69" i="18"/>
  <c r="T58" i="92"/>
  <c r="G68" i="18"/>
  <c r="AB57" i="98"/>
  <c r="BD135" i="92"/>
  <c r="AD59" i="98"/>
  <c r="BD179" i="92" s="1"/>
  <c r="A73" i="18"/>
  <c r="E59" i="98"/>
  <c r="A158" i="18"/>
  <c r="BI134" i="92"/>
  <c r="E69" i="18"/>
  <c r="BI93" i="92" l="1"/>
  <c r="D70" i="18"/>
  <c r="N58" i="98"/>
  <c r="BD52" i="92"/>
  <c r="AK58" i="98"/>
  <c r="I59" i="98"/>
  <c r="BD53" i="92" s="1"/>
  <c r="T59" i="92"/>
  <c r="G69" i="18"/>
  <c r="T343" i="92" s="1"/>
  <c r="T272" i="92"/>
  <c r="AB58" i="98"/>
  <c r="BD136" i="92"/>
  <c r="BD219" i="92"/>
  <c r="AP57" i="98"/>
  <c r="BI219" i="92" s="1"/>
  <c r="T201" i="92"/>
  <c r="A74" i="18"/>
  <c r="A159" i="18"/>
  <c r="BI135" i="92"/>
  <c r="E70" i="18"/>
  <c r="BD94" i="92"/>
  <c r="U58" i="98"/>
  <c r="P59" i="98"/>
  <c r="BD95" i="92" s="1"/>
  <c r="BI177" i="92"/>
  <c r="F70" i="18"/>
  <c r="BI51" i="92"/>
  <c r="C70" i="18"/>
  <c r="T342" i="92"/>
  <c r="BD178" i="92"/>
  <c r="AI58" i="98"/>
  <c r="AI59" i="98" s="1"/>
  <c r="BI179" i="92" s="1"/>
  <c r="T130" i="92"/>
  <c r="W59" i="98"/>
  <c r="BD137" i="92" s="1"/>
  <c r="BI94" i="92" l="1"/>
  <c r="D71" i="18"/>
  <c r="U59" i="98"/>
  <c r="BI95" i="92" s="1"/>
  <c r="T273" i="92"/>
  <c r="U107" i="80"/>
  <c r="AE107" i="80" s="1"/>
  <c r="AM107" i="80" s="1"/>
  <c r="C71" i="18"/>
  <c r="BI52" i="92"/>
  <c r="N59" i="98"/>
  <c r="BI53" i="92" s="1"/>
  <c r="T60" i="92"/>
  <c r="I107" i="80"/>
  <c r="Y107" i="80" s="1"/>
  <c r="AG107" i="80" s="1"/>
  <c r="G70" i="18"/>
  <c r="T344" i="92" s="1"/>
  <c r="A75" i="18"/>
  <c r="A160" i="18"/>
  <c r="T131" i="92"/>
  <c r="M107" i="80"/>
  <c r="AA107" i="80" s="1"/>
  <c r="AI107" i="80" s="1"/>
  <c r="E71" i="18"/>
  <c r="BI136" i="92"/>
  <c r="F71" i="18"/>
  <c r="F72" i="18" s="1"/>
  <c r="BI178" i="92"/>
  <c r="AB59" i="98"/>
  <c r="BI137" i="92" s="1"/>
  <c r="T202" i="92"/>
  <c r="Q107" i="80"/>
  <c r="AC107" i="80" s="1"/>
  <c r="AK107" i="80" s="1"/>
  <c r="C72" i="18"/>
  <c r="AP58" i="98"/>
  <c r="BD220" i="92"/>
  <c r="AK59" i="98"/>
  <c r="BD221" i="92" s="1"/>
  <c r="A76" i="18" l="1"/>
  <c r="A161" i="18"/>
  <c r="T61" i="92"/>
  <c r="I111" i="80"/>
  <c r="Y111" i="80" s="1"/>
  <c r="AG111" i="80" s="1"/>
  <c r="AG15" i="80" s="1"/>
  <c r="G71" i="18"/>
  <c r="T345" i="92" s="1"/>
  <c r="T132" i="92"/>
  <c r="M111" i="80"/>
  <c r="AA111" i="80" s="1"/>
  <c r="AI111" i="80" s="1"/>
  <c r="AI15" i="80" s="1"/>
  <c r="D72" i="18"/>
  <c r="F77" i="18"/>
  <c r="T275" i="92"/>
  <c r="T203" i="92"/>
  <c r="Q111" i="80"/>
  <c r="AC111" i="80" s="1"/>
  <c r="AK111" i="80" s="1"/>
  <c r="AK15" i="80" s="1"/>
  <c r="BI220" i="92"/>
  <c r="AP59" i="98"/>
  <c r="BI221" i="92" s="1"/>
  <c r="C77" i="18"/>
  <c r="T62" i="92"/>
  <c r="T274" i="92"/>
  <c r="U111" i="80"/>
  <c r="AE111" i="80" s="1"/>
  <c r="AM111" i="80" s="1"/>
  <c r="AM15" i="80" s="1"/>
  <c r="E72" i="18"/>
  <c r="G72" i="18" l="1"/>
  <c r="T346" i="92" s="1"/>
  <c r="T280" i="92"/>
  <c r="F85" i="18"/>
  <c r="E77" i="18"/>
  <c r="T204" i="92"/>
  <c r="T67" i="92"/>
  <c r="C85" i="18"/>
  <c r="D77" i="18"/>
  <c r="T133" i="92"/>
  <c r="G14" i="80"/>
  <c r="G13" i="80" s="1"/>
  <c r="A77" i="18"/>
  <c r="A162" i="18"/>
  <c r="G77" i="18" l="1"/>
  <c r="G85" i="18" s="1"/>
  <c r="A163" i="18"/>
  <c r="A79" i="18"/>
  <c r="T74" i="92"/>
  <c r="C86" i="18"/>
  <c r="F86" i="18"/>
  <c r="T287" i="92"/>
  <c r="T138" i="92"/>
  <c r="D85" i="18"/>
  <c r="T209" i="92"/>
  <c r="E85" i="18"/>
  <c r="T351" i="92" l="1"/>
  <c r="T145" i="92"/>
  <c r="D86" i="18"/>
  <c r="A165" i="18"/>
  <c r="A80" i="18"/>
  <c r="E86" i="18"/>
  <c r="T216" i="92"/>
  <c r="T75" i="92"/>
  <c r="C93" i="18"/>
  <c r="T82" i="92" s="1"/>
  <c r="G86" i="18"/>
  <c r="T358" i="92"/>
  <c r="F93" i="18"/>
  <c r="T295" i="92" s="1"/>
  <c r="T288" i="92"/>
  <c r="A166" i="18" l="1"/>
  <c r="A81" i="18"/>
  <c r="D93" i="18"/>
  <c r="T153" i="92" s="1"/>
  <c r="T146" i="92"/>
  <c r="G93" i="18"/>
  <c r="T366" i="92" s="1"/>
  <c r="T359" i="92"/>
  <c r="E93" i="18"/>
  <c r="T224" i="92" s="1"/>
  <c r="T217" i="92"/>
  <c r="A167" i="18" l="1"/>
  <c r="A82" i="18"/>
  <c r="A168" i="18" l="1"/>
  <c r="A83" i="18"/>
  <c r="A169" i="18" l="1"/>
  <c r="A84" i="18"/>
  <c r="A170" i="18" l="1"/>
  <c r="A85" i="18"/>
  <c r="A171" i="18" l="1"/>
  <c r="A86" i="18"/>
  <c r="A172" i="18" l="1"/>
  <c r="A87" i="18"/>
  <c r="A173" i="18" l="1"/>
  <c r="A88" i="18"/>
  <c r="A174" i="18" l="1"/>
  <c r="A89" i="18"/>
  <c r="A175" i="18" l="1"/>
  <c r="A90" i="18"/>
  <c r="A176" i="18" l="1"/>
  <c r="A91" i="18"/>
  <c r="A177" i="18" l="1"/>
  <c r="A92" i="18"/>
  <c r="A178" i="18" l="1"/>
  <c r="A93" i="18"/>
  <c r="A179" i="18" s="1"/>
</calcChain>
</file>

<file path=xl/sharedStrings.xml><?xml version="1.0" encoding="utf-8"?>
<sst xmlns="http://schemas.openxmlformats.org/spreadsheetml/2006/main" count="9940" uniqueCount="656">
  <si>
    <t>Initial Estimated Liability</t>
  </si>
  <si>
    <t>Classification of Capitation Expenses</t>
  </si>
  <si>
    <t>Admission Date (or Begin Date for non-Inpatient)</t>
  </si>
  <si>
    <t>Expected Discharge (or End Date for non-Inpatient)</t>
  </si>
  <si>
    <t>Actual Discharge Date (or End Date for non-Inpatient)</t>
  </si>
  <si>
    <t>Contractual Capitation Amount (PMPM Basis):</t>
  </si>
  <si>
    <t>Portion of Network Capitated (0%-100%):</t>
  </si>
  <si>
    <t>Admin &amp; Margin</t>
  </si>
  <si>
    <t>Capitation Expenses</t>
  </si>
  <si>
    <t>Range of Services Provided:</t>
  </si>
  <si>
    <t xml:space="preserve">  (by Procedure Code Range(s) or Detailed Service Description)</t>
  </si>
  <si>
    <t>2 - Report only one unique provider per line. Do not combine multiple providers on one line.</t>
  </si>
  <si>
    <t>Capitation</t>
  </si>
  <si>
    <t>Settlements</t>
  </si>
  <si>
    <t>Shared Risk Arrangements</t>
  </si>
  <si>
    <t>Member Months</t>
  </si>
  <si>
    <t>Total</t>
  </si>
  <si>
    <t>ADMINISTRATIVE</t>
  </si>
  <si>
    <t>Indirect Administrative Expenses</t>
  </si>
  <si>
    <t>Direct Administrative Expenses</t>
  </si>
  <si>
    <t>Line</t>
  </si>
  <si>
    <t>Months Before 35th Prior Month</t>
  </si>
  <si>
    <t>Total Paid by  Month</t>
  </si>
  <si>
    <t xml:space="preserve">Global/Subcapitation Payments </t>
  </si>
  <si>
    <t>Q1</t>
  </si>
  <si>
    <t>Q2</t>
  </si>
  <si>
    <t>Q3</t>
  </si>
  <si>
    <t>Q4</t>
  </si>
  <si>
    <t>YTD</t>
  </si>
  <si>
    <t>Other</t>
  </si>
  <si>
    <t>Reinsurance Premium Expense</t>
  </si>
  <si>
    <t>Reinsurance Recoveries (enter as a positive amount)</t>
  </si>
  <si>
    <t>Provision for State, Federal, and Other Governmental Income Taxes</t>
  </si>
  <si>
    <t>Line #</t>
  </si>
  <si>
    <t>NMMIP</t>
  </si>
  <si>
    <t>REVENUES</t>
  </si>
  <si>
    <t>EXPENSES</t>
  </si>
  <si>
    <t>Investment Income</t>
  </si>
  <si>
    <t>Other Income</t>
  </si>
  <si>
    <t>Capitated Service Contract Name:</t>
  </si>
  <si>
    <t>CAPITATED SERVICES</t>
  </si>
  <si>
    <t>Service Unit Cost Assumption</t>
  </si>
  <si>
    <t>Service Utilization Assumption</t>
  </si>
  <si>
    <t>Response</t>
  </si>
  <si>
    <t>Premium Tax, Net of Credits</t>
  </si>
  <si>
    <t>Non-Claim Adjustments for Prior Periods</t>
  </si>
  <si>
    <t>Other Assessments</t>
  </si>
  <si>
    <t>Reinsurance Expense Net of Recoveries</t>
  </si>
  <si>
    <t>Shared Risk/Incentive Arrangements</t>
  </si>
  <si>
    <t>Paid Claims</t>
  </si>
  <si>
    <t>Global/
Subcap Payments</t>
  </si>
  <si>
    <t>Category</t>
  </si>
  <si>
    <t>Description</t>
  </si>
  <si>
    <t>Unit</t>
  </si>
  <si>
    <t>Days</t>
  </si>
  <si>
    <t>Admits</t>
  </si>
  <si>
    <t>Scripts</t>
  </si>
  <si>
    <t>Visits</t>
  </si>
  <si>
    <t>#</t>
  </si>
  <si>
    <t>Total Dollars</t>
  </si>
  <si>
    <t>Reinsurance Recovery Offset
(Gross of Reinsurance Expense)</t>
  </si>
  <si>
    <t>Notes:</t>
  </si>
  <si>
    <t>Effective Date Begin
(mm/dd/yy)</t>
  </si>
  <si>
    <t>PMPM</t>
  </si>
  <si>
    <t>Effective Date End
(mm/dd/yy)</t>
  </si>
  <si>
    <r>
      <t xml:space="preserve">Top 10
Procedure Codes
</t>
    </r>
    <r>
      <rPr>
        <b/>
        <sz val="8"/>
        <rFont val="Arial"/>
        <family val="2"/>
      </rPr>
      <t>(Ranked by Expenditures)</t>
    </r>
  </si>
  <si>
    <t>All Pharmacy</t>
  </si>
  <si>
    <t>Brand</t>
  </si>
  <si>
    <t>Generic</t>
  </si>
  <si>
    <t>Total Scripts</t>
  </si>
  <si>
    <t>Total Dispensing Fees</t>
  </si>
  <si>
    <t>Blended Dispensing Fee</t>
  </si>
  <si>
    <t>Total Brand Scripts</t>
  </si>
  <si>
    <t>Total Brand Dispensing Fees</t>
  </si>
  <si>
    <t>Average Brand Dispensing Fee</t>
  </si>
  <si>
    <t>Total Generic Scripts</t>
  </si>
  <si>
    <t>Total Generic Dispensing Fees</t>
  </si>
  <si>
    <t>Average Generic Dispensing Fee</t>
  </si>
  <si>
    <t>Total OTC Scripts</t>
  </si>
  <si>
    <t>Total OTC Dispensing Fees</t>
  </si>
  <si>
    <t>Average OTC Dispensing Fee</t>
  </si>
  <si>
    <t>Total Other Scripts</t>
  </si>
  <si>
    <t>Total Other Dispensing Fees</t>
  </si>
  <si>
    <t>Average Other Dispensing Fee</t>
  </si>
  <si>
    <t>Rebate Revenue</t>
  </si>
  <si>
    <t>Total GROSS Pharmacy Spend</t>
  </si>
  <si>
    <t>Total NET Pharmacy Spend</t>
  </si>
  <si>
    <t>Rebate Percentage</t>
  </si>
  <si>
    <t>Projected Rebate Percentage</t>
  </si>
  <si>
    <t>Are Reported</t>
  </si>
  <si>
    <t>Lag Report Where</t>
  </si>
  <si>
    <t>Hospital/Provider Name</t>
  </si>
  <si>
    <t>Actual Paid to Date</t>
  </si>
  <si>
    <t>Over-the-Counter (OTC)</t>
  </si>
  <si>
    <t>Pharmacy Rebate Details</t>
  </si>
  <si>
    <t>Estimated Remaining Liability</t>
  </si>
  <si>
    <t>Payment Type:
Single or 
Multiple (Interim)</t>
  </si>
  <si>
    <t>Most Recent Paid Date</t>
  </si>
  <si>
    <t>Add additional tables as necessary.</t>
  </si>
  <si>
    <t>1 - Amounts reported within each line should be mutually exclusive of amounts reported within any of the other lines within this report.</t>
  </si>
  <si>
    <t>Pharmacy Dispensing Fees Details</t>
  </si>
  <si>
    <t>Schedule of Revenues and Expenses by Category</t>
  </si>
  <si>
    <t>Incurred Basis - Dollars</t>
  </si>
  <si>
    <t>Incurred Basis - PMPMs</t>
  </si>
  <si>
    <r>
      <t>List details for each individual high cost claim (</t>
    </r>
    <r>
      <rPr>
        <b/>
        <u/>
        <sz val="10"/>
        <rFont val="Arial"/>
        <family val="2"/>
      </rPr>
      <t>DO NOT</t>
    </r>
    <r>
      <rPr>
        <b/>
        <sz val="10"/>
        <rFont val="Arial"/>
        <family val="2"/>
      </rPr>
      <t xml:space="preserve"> ENTER PERSON NAME OR ID)</t>
    </r>
  </si>
  <si>
    <t>Total Expected Liability (Actual Paid Plus Remaining Estimated Liability)</t>
  </si>
  <si>
    <t>Cohort #</t>
  </si>
  <si>
    <t>Pharmacy Lag Report</t>
  </si>
  <si>
    <t>Foster Care Therapeutic (TFC I &amp; II) &lt; 21</t>
  </si>
  <si>
    <t>Skills Training &amp; Development (Behavioral Management Services) &lt; 21</t>
  </si>
  <si>
    <t>Psychosocial Rehab Services for Adults =&gt;18</t>
  </si>
  <si>
    <t>Assertive Community Treatment (ACT)</t>
  </si>
  <si>
    <t>Telehealth</t>
  </si>
  <si>
    <t>Comprehensive Community Support Services (CCSS)</t>
  </si>
  <si>
    <t>BH Providers Lag Report</t>
  </si>
  <si>
    <t>Community Services, Agencies Lag Report</t>
  </si>
  <si>
    <t>MCO Name:</t>
  </si>
  <si>
    <t>Paid Through</t>
  </si>
  <si>
    <t>Post Payment Recoveries (enter as a positive amount)</t>
  </si>
  <si>
    <t>Psychosocial Rehab Services Lag Report</t>
  </si>
  <si>
    <t>Service Code</t>
  </si>
  <si>
    <t>Service Description</t>
  </si>
  <si>
    <t>Members</t>
  </si>
  <si>
    <t>Outlier Services Report</t>
  </si>
  <si>
    <t>BH Pharmaceuticals - Brand Name</t>
  </si>
  <si>
    <t>BH Pharmaceuticals - Generic</t>
  </si>
  <si>
    <t>BH Pharmaceuticals - Other</t>
  </si>
  <si>
    <t>Day / Per Diem</t>
  </si>
  <si>
    <t>Visit = Unique TCN Count</t>
  </si>
  <si>
    <t>Residential Treatment Center, ARTC and Group Homes &lt; 21</t>
  </si>
  <si>
    <t>Dollars</t>
  </si>
  <si>
    <t>Total (2 through 16)</t>
  </si>
  <si>
    <t>PMPMs</t>
  </si>
  <si>
    <t>Rural Health Clinics</t>
  </si>
  <si>
    <t>Report 4B</t>
  </si>
  <si>
    <t>1</t>
  </si>
  <si>
    <t>2</t>
  </si>
  <si>
    <t>Contractual Amount (Fee Basis):</t>
  </si>
  <si>
    <t xml:space="preserve">Frequency of Fee Payment: </t>
  </si>
  <si>
    <t xml:space="preserve">(Monthly/Quarterly/Annually/Other*) </t>
  </si>
  <si>
    <t>Fee</t>
  </si>
  <si>
    <t>*If "Other" is used as a description for the frequency of payment under fee arrangements, an explanation must be provided in the MCO notes.</t>
  </si>
  <si>
    <t>Value Added Services/Non-State Plan Approved Services</t>
  </si>
  <si>
    <t>Report 1</t>
  </si>
  <si>
    <t>Report 2</t>
  </si>
  <si>
    <t>Schedule of Expenses Detail</t>
  </si>
  <si>
    <t>Report 3</t>
  </si>
  <si>
    <t>Schedule of Utilization by Category</t>
  </si>
  <si>
    <t>Report 4A</t>
  </si>
  <si>
    <t>Report 7</t>
  </si>
  <si>
    <t>Report 5A</t>
  </si>
  <si>
    <t>Report 5H</t>
  </si>
  <si>
    <t>Report 5I</t>
  </si>
  <si>
    <t>Report 5D</t>
  </si>
  <si>
    <t>Report 5J</t>
  </si>
  <si>
    <t xml:space="preserve">Behavioral Management Services Lag Report </t>
  </si>
  <si>
    <t>Report 5K</t>
  </si>
  <si>
    <t>Report 5L</t>
  </si>
  <si>
    <t>Report 5M</t>
  </si>
  <si>
    <t>Report 10</t>
  </si>
  <si>
    <t>Report 15</t>
  </si>
  <si>
    <t>Report 8</t>
  </si>
  <si>
    <t>By Report 1</t>
  </si>
  <si>
    <t>Inpatient Hospital Services Lag Report</t>
  </si>
  <si>
    <t>Value Added Services/Non-State Plan Services Report</t>
  </si>
  <si>
    <t>Suboxone Treatment</t>
  </si>
  <si>
    <t>Care Coordination - Medical</t>
  </si>
  <si>
    <t>Pharmacy Supplemental Report</t>
  </si>
  <si>
    <t>Report Name</t>
  </si>
  <si>
    <t xml:space="preserve">Notes </t>
  </si>
  <si>
    <t xml:space="preserve">Report 1: Schedule of Revenues and Expenses by Category </t>
  </si>
  <si>
    <t>Report 2: Schedule of Expenses Detail</t>
  </si>
  <si>
    <t>Report 3: Schedule of Utilization by Category</t>
  </si>
  <si>
    <t xml:space="preserve">Report 8: Value Added Services/Non-State Plan Services Report </t>
  </si>
  <si>
    <t>Report 15: Pharmacy Supplemental Report</t>
  </si>
  <si>
    <t>Report 5A through 5M: Lag Reports</t>
  </si>
  <si>
    <t>Report 10: Outlier Services Report</t>
  </si>
  <si>
    <t>MCO Notes</t>
  </si>
  <si>
    <t>Analysis</t>
  </si>
  <si>
    <t>Care Coordination - Administrative</t>
  </si>
  <si>
    <t>( A )</t>
  </si>
  <si>
    <t>( B )</t>
  </si>
  <si>
    <t>( C )</t>
  </si>
  <si>
    <t>( D )</t>
  </si>
  <si>
    <t>( E )</t>
  </si>
  <si>
    <t>( F )</t>
  </si>
  <si>
    <t>( G )</t>
  </si>
  <si>
    <t>( H )</t>
  </si>
  <si>
    <t>( I )</t>
  </si>
  <si>
    <t>( J )</t>
  </si>
  <si>
    <t>( K )</t>
  </si>
  <si>
    <t>( L )</t>
  </si>
  <si>
    <t>( M )</t>
  </si>
  <si>
    <t>Report 9</t>
  </si>
  <si>
    <t>Recovery and Cost Avoidance Report</t>
  </si>
  <si>
    <t>Members with Active Resources at Quarter End</t>
  </si>
  <si>
    <t>Claim Counts</t>
  </si>
  <si>
    <t>Commercial</t>
  </si>
  <si>
    <t>Medicare</t>
  </si>
  <si>
    <t>Cohort Description</t>
  </si>
  <si>
    <t>Count of Total Claims Paid</t>
  </si>
  <si>
    <t>Count of Claims Paid with Other Insurance Indicated</t>
  </si>
  <si>
    <t>Amount
Cost Avoided</t>
  </si>
  <si>
    <t>Fraud and Abuse Recoveries</t>
  </si>
  <si>
    <t>Dates of Service by Calendar Year Fiscal Period</t>
  </si>
  <si>
    <t>Number of Cases
with Actual Recoveries</t>
  </si>
  <si>
    <t>Actual Settlements/
Recoveries</t>
  </si>
  <si>
    <t>Other Insurance Paid Amount</t>
  </si>
  <si>
    <t>( N )</t>
  </si>
  <si>
    <t>Report 9: Recovery and Cost Avoidance Report</t>
  </si>
  <si>
    <t>Quarter One</t>
  </si>
  <si>
    <t>Amounts Based on Dates of Service within the Quarter</t>
  </si>
  <si>
    <t>Prior to Jan 1</t>
  </si>
  <si>
    <r>
      <t>Actual Payments Received</t>
    </r>
    <r>
      <rPr>
        <b/>
        <vertAlign val="superscript"/>
        <sz val="10"/>
        <rFont val="Arial"/>
        <family val="2"/>
      </rPr>
      <t>1</t>
    </r>
  </si>
  <si>
    <r>
      <t>Actual Payments Received</t>
    </r>
    <r>
      <rPr>
        <b/>
        <vertAlign val="superscript"/>
        <sz val="10"/>
        <rFont val="Arial"/>
        <family val="2"/>
      </rPr>
      <t>2</t>
    </r>
  </si>
  <si>
    <t>( O )</t>
  </si>
  <si>
    <t>Quarter Two</t>
  </si>
  <si>
    <t>Quarter Three</t>
  </si>
  <si>
    <t>Quarter Four</t>
  </si>
  <si>
    <t>Year-to-Date</t>
  </si>
  <si>
    <t>Q1 Current (January through March)</t>
  </si>
  <si>
    <t>Q2 Current (April through June)</t>
  </si>
  <si>
    <t>Q3 Current (July through September)</t>
  </si>
  <si>
    <t>Q4 Current (October through December)</t>
  </si>
  <si>
    <t>***[Required Disclosure]***</t>
  </si>
  <si>
    <t>HEALTH CARE</t>
  </si>
  <si>
    <t>Health Care Expense Line Detail</t>
  </si>
  <si>
    <t xml:space="preserve">HEALTH CARE </t>
  </si>
  <si>
    <t>Medical Capitation</t>
  </si>
  <si>
    <t>Total Capitated Medical Expenses:</t>
  </si>
  <si>
    <t>IBNP</t>
  </si>
  <si>
    <t>Adjustment for Prior Period IBNP Estimates</t>
  </si>
  <si>
    <t>Report 6</t>
  </si>
  <si>
    <t>BH Pharmaceuticals</t>
  </si>
  <si>
    <t>Total Incurred Claims (44+47)</t>
  </si>
  <si>
    <t>Provide explanation of the allocation methodology used to report care coordination expenses</t>
  </si>
  <si>
    <t>Outpatient/Clinic Services Lag Report</t>
  </si>
  <si>
    <t>Subcapitation Expenses Detail</t>
  </si>
  <si>
    <t>Subcapitation Agreement Detail</t>
  </si>
  <si>
    <t>Report 4A: Subcapitation Expenses Detail</t>
  </si>
  <si>
    <t>Report 4B: Subcapitation Agreement Detail</t>
  </si>
  <si>
    <t>Current estimate of claims incurred but not paid (IBNP), exclusive of a provision for adverse deviation</t>
  </si>
  <si>
    <t>Provision for adverse deviation on IBNP</t>
  </si>
  <si>
    <t>Centennial Care MCO Financial and Utilization Reports</t>
  </si>
  <si>
    <t>Select applicable</t>
  </si>
  <si>
    <t>report submission:</t>
  </si>
  <si>
    <t>Report Submission Type (Quarterly or Annual Supplemental):</t>
  </si>
  <si>
    <t>Quarterly</t>
  </si>
  <si>
    <t>Annual Supplemental</t>
  </si>
  <si>
    <t>quarters:</t>
  </si>
  <si>
    <t>Quarters Included in Reports:</t>
  </si>
  <si>
    <t>Q1 Only</t>
  </si>
  <si>
    <t>Q1 through Q2</t>
  </si>
  <si>
    <t>Report Period Ending (mm/dd/yyyy):</t>
  </si>
  <si>
    <t>Q1 through Q3</t>
  </si>
  <si>
    <t>Q1 through Q4</t>
  </si>
  <si>
    <t>Incurred From</t>
  </si>
  <si>
    <t>Incurred Through</t>
  </si>
  <si>
    <t>Prepared By:</t>
  </si>
  <si>
    <t>Name</t>
  </si>
  <si>
    <t>Contact Phone</t>
  </si>
  <si>
    <t>Contact Email</t>
  </si>
  <si>
    <t>Date Prepared (mm/dd/yyyy)</t>
  </si>
  <si>
    <t>Tab Name</t>
  </si>
  <si>
    <t>Report Name and Description</t>
  </si>
  <si>
    <t>MCO information and report time period</t>
  </si>
  <si>
    <t>Y</t>
  </si>
  <si>
    <t>N</t>
  </si>
  <si>
    <t>NA</t>
  </si>
  <si>
    <t>Notes</t>
  </si>
  <si>
    <t>MCO explanations, disclosures, and write-ins</t>
  </si>
  <si>
    <t>MCO identification and explanation of material changes, etc.</t>
  </si>
  <si>
    <t>Check Totals</t>
  </si>
  <si>
    <t>Identifies any differences where information is expected to match</t>
  </si>
  <si>
    <t>Provider at:</t>
  </si>
  <si>
    <r>
      <rPr>
        <b/>
        <u/>
        <sz val="8"/>
        <rFont val="Arial"/>
        <family val="2"/>
      </rPr>
      <t>Full</t>
    </r>
    <r>
      <rPr>
        <b/>
        <sz val="8"/>
        <rFont val="Arial"/>
        <family val="2"/>
      </rPr>
      <t xml:space="preserve"> Risk </t>
    </r>
  </si>
  <si>
    <t>Included</t>
  </si>
  <si>
    <t>Male &amp; Female</t>
  </si>
  <si>
    <r>
      <rPr>
        <b/>
        <u/>
        <sz val="8"/>
        <rFont val="Arial"/>
        <family val="2"/>
      </rPr>
      <t>Shared</t>
    </r>
    <r>
      <rPr>
        <b/>
        <sz val="8"/>
        <rFont val="Arial"/>
        <family val="2"/>
      </rPr>
      <t xml:space="preserve"> Risk</t>
    </r>
  </si>
  <si>
    <t>in Capitation</t>
  </si>
  <si>
    <t>Rpt 1</t>
  </si>
  <si>
    <t>Lag</t>
  </si>
  <si>
    <t>Rpt #</t>
  </si>
  <si>
    <t>5A</t>
  </si>
  <si>
    <t>5D</t>
  </si>
  <si>
    <t>4 - Indicate whether the provider is at full risk, shared risk, or no risk for services provided under the capitated arrangement.</t>
  </si>
  <si>
    <t>5H</t>
  </si>
  <si>
    <t>5I</t>
  </si>
  <si>
    <t>5J</t>
  </si>
  <si>
    <t>5K</t>
  </si>
  <si>
    <t>5L</t>
  </si>
  <si>
    <t>5M</t>
  </si>
  <si>
    <t>TOTAL REVENUE (7+8+9)</t>
  </si>
  <si>
    <t>IHS, Tribal 638 &amp; I/T/Us - NOT Subject to OMB Codes/Rates</t>
  </si>
  <si>
    <t>I/T/U Revenue - For Services NOT Subject to OMB Codes/Rates</t>
  </si>
  <si>
    <t>Reporting Package Contents</t>
  </si>
  <si>
    <t>Only one line number per row is permitted.</t>
  </si>
  <si>
    <t>Capitation not included in any lag reports</t>
  </si>
  <si>
    <t>Capitated Services: Future Contract Period Information</t>
  </si>
  <si>
    <t>The following information is applicable to the future</t>
  </si>
  <si>
    <t xml:space="preserve"> contract period of:</t>
  </si>
  <si>
    <t xml:space="preserve">     Effective Date Begin (mm/dd/yy):</t>
  </si>
  <si>
    <t xml:space="preserve">     Effective Date End (mm/dd/yy):</t>
  </si>
  <si>
    <t>Capitated Services Questions for Future Contract Period</t>
  </si>
  <si>
    <t>(Please answer the following questions as they relate to the future contract period identified above)</t>
  </si>
  <si>
    <r>
      <t>Will the same provider be capitated?</t>
    </r>
    <r>
      <rPr>
        <sz val="8"/>
        <rFont val="Arial"/>
        <family val="2"/>
      </rPr>
      <t xml:space="preserve"> (Yes/No)</t>
    </r>
  </si>
  <si>
    <r>
      <t xml:space="preserve">Will the same services be capitated? </t>
    </r>
    <r>
      <rPr>
        <sz val="8"/>
        <rFont val="Arial"/>
        <family val="2"/>
      </rPr>
      <t>(Yes/No)</t>
    </r>
  </si>
  <si>
    <r>
      <t>Will new services be added to capitation?</t>
    </r>
    <r>
      <rPr>
        <sz val="8"/>
        <rFont val="Arial"/>
        <family val="2"/>
      </rPr>
      <t xml:space="preserve"> (Yes/No) Provide detail</t>
    </r>
  </si>
  <si>
    <r>
      <t xml:space="preserve">Will any prior capitated services be excluded? </t>
    </r>
    <r>
      <rPr>
        <sz val="8"/>
        <rFont val="Arial"/>
        <family val="2"/>
      </rPr>
      <t>(Yes/No) Provide detail</t>
    </r>
  </si>
  <si>
    <t>What is the projected increase? (Enter as a %)</t>
  </si>
  <si>
    <t xml:space="preserve">     Identify the base time period applicable to the % increase</t>
  </si>
  <si>
    <t xml:space="preserve">     Identify the future time period applicable to the % increase</t>
  </si>
  <si>
    <t>Detail for Future Contract Period Changes to Capitated Services</t>
  </si>
  <si>
    <t xml:space="preserve">(If the response is "Yes" to either question 3 or question 4 from above, </t>
  </si>
  <si>
    <t>please provide the requested detail in the spaces below)</t>
  </si>
  <si>
    <r>
      <t xml:space="preserve">Add or Delete
</t>
    </r>
    <r>
      <rPr>
        <sz val="9"/>
        <rFont val="Arial"/>
        <family val="2"/>
      </rPr>
      <t>(Indicate)</t>
    </r>
  </si>
  <si>
    <t>Procedure Code</t>
  </si>
  <si>
    <t>Settlements
(Settlements that could not be reflected in the paid claims above)</t>
  </si>
  <si>
    <t>Current estimate of IBNP, inclusive of a provision for adverse deviation (45+46)</t>
  </si>
  <si>
    <t>1 - Report only Centennial Care Program data related to claims incurred on or after</t>
  </si>
  <si>
    <t xml:space="preserve">     January 1, 2014</t>
  </si>
  <si>
    <t>Various</t>
  </si>
  <si>
    <t>Centennial Care: Other Adult Group - Behavioral Health</t>
  </si>
  <si>
    <t>Check Totals Report</t>
  </si>
  <si>
    <t>Difference (Source 1 Amount Less Source 2 Amount)</t>
  </si>
  <si>
    <t>Source 1</t>
  </si>
  <si>
    <t>Source 2</t>
  </si>
  <si>
    <t>Total Claim Payments (Line 38)</t>
  </si>
  <si>
    <t>=</t>
  </si>
  <si>
    <t>Settlements (Line 41)</t>
  </si>
  <si>
    <t>Shared Risk Arrangement</t>
  </si>
  <si>
    <t>Shared Risk/Incentive Arrangements (Line 42)</t>
  </si>
  <si>
    <t>Current estimate of IBNP (Line 47)</t>
  </si>
  <si>
    <t>Pharmacy Rebates</t>
  </si>
  <si>
    <t>Pharmacy Rebates (Line 40)</t>
  </si>
  <si>
    <t>Lag Reports, All Services in Total</t>
  </si>
  <si>
    <t>Global/Subcap Payments</t>
  </si>
  <si>
    <t>Global/Subcapitation Payments (Line 39)</t>
  </si>
  <si>
    <t>Total Incurred Claims (Line 48)</t>
  </si>
  <si>
    <t>Reinsurance Expense Net of Recoveries (Line 43)</t>
  </si>
  <si>
    <t>Lag Reports</t>
  </si>
  <si>
    <t>Lag Report Mapping Indicator</t>
  </si>
  <si>
    <t>Other Medical Services Lag Report</t>
  </si>
  <si>
    <t>Cohort: 208</t>
  </si>
  <si>
    <t>Reserved</t>
  </si>
  <si>
    <t>FMB-OAGBH 01</t>
  </si>
  <si>
    <t>FMB-OAGBH 02</t>
  </si>
  <si>
    <t>FMB-OAGBH 03</t>
  </si>
  <si>
    <t>FMB-OAGBH 5A</t>
  </si>
  <si>
    <t>FMB-OAGBH 4B</t>
  </si>
  <si>
    <t>FMB-OAGBH 5D</t>
  </si>
  <si>
    <t>FMB-OAGBH 5H</t>
  </si>
  <si>
    <t>FMB-OAGBH 5I</t>
  </si>
  <si>
    <t>FMB-OAGBH 5K</t>
  </si>
  <si>
    <t>FMB-OAGBH 5J</t>
  </si>
  <si>
    <t>FMB-OAGBH 5L</t>
  </si>
  <si>
    <t>FMB-OAGBH 5M</t>
  </si>
  <si>
    <t>FMB-OAGBH 07</t>
  </si>
  <si>
    <t>FMB-OAGBH 08</t>
  </si>
  <si>
    <t>FMB-OAGBH 09</t>
  </si>
  <si>
    <t>FMB-OAGBH 10</t>
  </si>
  <si>
    <t>FMB-OAGBH 15</t>
  </si>
  <si>
    <t>MCO Analysis</t>
  </si>
  <si>
    <t>SUBTOTAL HEALTH CARE (11 through 43)</t>
  </si>
  <si>
    <t>Total Claim Payments (Total Lines 1 Through 37)</t>
  </si>
  <si>
    <t>208</t>
  </si>
  <si>
    <t>Ages 19 - 64</t>
  </si>
  <si>
    <t>Ages 19 - 64, Male &amp; Female</t>
  </si>
  <si>
    <t>Other Adult Group</t>
  </si>
  <si>
    <t>Cohorts Included in Reporting Package</t>
  </si>
  <si>
    <t>Other Adult Group, Ages 19 - 64 Male &amp; Female</t>
  </si>
  <si>
    <t>Other Adult Group (OAG)</t>
  </si>
  <si>
    <t>FMB-OAGBH 04A</t>
  </si>
  <si>
    <t>Amounts Based on Dates of Service within the Reporting Period</t>
  </si>
  <si>
    <t>Members with Active Resources at Period End</t>
  </si>
  <si>
    <t>1 - Third party payments received in the current twelve-month calendar year reporting period for claims with dates of service in the quarter.</t>
  </si>
  <si>
    <t>2 - Third party payments received in the quarter for claims with dates of service prior to the first day (January 1) of the current twelve-month calendar year reporting period.</t>
  </si>
  <si>
    <t>1 - Third party payments received in the current twelve-month calendar year reporting period for claims with dates of service in the current twelve-month calendar year.</t>
  </si>
  <si>
    <t>2 - Third party payments received in the current twelve-month calendar year reporting period with dates of service prior to the first day (January 1) of the reporting period.</t>
  </si>
  <si>
    <t>Reports 5A-5M</t>
  </si>
  <si>
    <t>Check Totals Report Summary Section</t>
  </si>
  <si>
    <t>Check Item Variance Threshold Status Section</t>
  </si>
  <si>
    <t>- Any check item variance threshold status of "Threshold Exceeded!" requires data input correction.</t>
  </si>
  <si>
    <t xml:space="preserve">- If the reporting package is submitted with any check items in excess of the variance threshold identified below, </t>
  </si>
  <si>
    <t xml:space="preserve">   explanation in the MCO notes will render this reporting package incomplete and result in a resubmission request.</t>
  </si>
  <si>
    <t xml:space="preserve">   will be considered complete or guarantee that a resubmission of the reporting package will not be required.</t>
  </si>
  <si>
    <t>- Check items where the variance threshold has not been exceeded will display a "----" status indication.</t>
  </si>
  <si>
    <t>Variance Threshold Amount:</t>
  </si>
  <si>
    <t>&lt;&lt;&lt;  HIDE  &gt;&gt;&gt;</t>
  </si>
  <si>
    <t>Check Item Variance Threshold Status</t>
  </si>
  <si>
    <t>Check Item Variance Threshold Status:</t>
  </si>
  <si>
    <t>Number of Check Items Requiring Action by the MCO:</t>
  </si>
  <si>
    <t>Member Rewards - Vendor Administration</t>
  </si>
  <si>
    <t>1 - Totals must tie to total outlier service expenses reported in Report 1, Line 51.</t>
  </si>
  <si>
    <t>TOTAL NET HEALTH CARE EXPENSES (52+55-56)</t>
  </si>
  <si>
    <t>Reinsurance Expense Net of Recoveries (53-54)</t>
  </si>
  <si>
    <t>TOTAL ADMINISTRATIVE EXPENSES (58 through 62)</t>
  </si>
  <si>
    <t>TOTAL EXPENSES (57+63)</t>
  </si>
  <si>
    <t>OPERATING INCOME (LOSS) (10-64)</t>
  </si>
  <si>
    <t>Individual High Cost Claims</t>
  </si>
  <si>
    <t>Report 7: Individual High Cost Claims</t>
  </si>
  <si>
    <t>*** Please read the following instructions prior to submission of this financial reporting package ***</t>
  </si>
  <si>
    <t xml:space="preserve">Please note that although required disclosures are separately identified in the section below, there are still many other possible circumstances that require detailed explanations to be provided by the MCO. </t>
  </si>
  <si>
    <t xml:space="preserve">Circumstances requiring detailed explanation are identified within the report-specific and general-topic sections of the Centennial Care MCO financial reporting guide. </t>
  </si>
  <si>
    <t>Prior to submission of this financial reporting package, the MCO should review the reporting guide to ensure that all applicable circumstances requiring explanation are appropriately identified and</t>
  </si>
  <si>
    <t>detailed in the section below.</t>
  </si>
  <si>
    <t>&lt;&lt;&lt;&lt; HIDE &gt;&gt;&gt;&gt;</t>
  </si>
  <si>
    <t>Columns</t>
  </si>
  <si>
    <t>MCO Acronym:</t>
  </si>
  <si>
    <t>calendar year:</t>
  </si>
  <si>
    <t>Calendar Year Reporting Cycle:</t>
  </si>
  <si>
    <t xml:space="preserve">      -      </t>
  </si>
  <si>
    <t>BCBS</t>
  </si>
  <si>
    <t>PHP</t>
  </si>
  <si>
    <t xml:space="preserve"> </t>
  </si>
  <si>
    <t>Data Export: Table 5</t>
  </si>
  <si>
    <t>Report 1 Revenue and Expense Detail</t>
  </si>
  <si>
    <t>Member Months Summary</t>
  </si>
  <si>
    <t>Report 2 Expense Detail</t>
  </si>
  <si>
    <t>Report 3 Utilization Detail</t>
  </si>
  <si>
    <t>Report 4A Subcapitation Summary by Category of Service</t>
  </si>
  <si>
    <t>Program</t>
  </si>
  <si>
    <t>Report Number</t>
  </si>
  <si>
    <t>MCO</t>
  </si>
  <si>
    <t>Quarter</t>
  </si>
  <si>
    <t>Report Submission Type</t>
  </si>
  <si>
    <t>Report Period End</t>
  </si>
  <si>
    <t>Calendar Year</t>
  </si>
  <si>
    <t>Cohort</t>
  </si>
  <si>
    <t>COA</t>
  </si>
  <si>
    <t>Line Type</t>
  </si>
  <si>
    <t>Report Line Number</t>
  </si>
  <si>
    <t>Line Description</t>
  </si>
  <si>
    <t>Lag Report Mapping</t>
  </si>
  <si>
    <t>Unit Description</t>
  </si>
  <si>
    <t>Units</t>
  </si>
  <si>
    <t>Calculated PMPM</t>
  </si>
  <si>
    <t>Month of Service</t>
  </si>
  <si>
    <t>Lag CCOS</t>
  </si>
  <si>
    <t>Total Claim Payments</t>
  </si>
  <si>
    <t xml:space="preserve">Global/
Subcapitation Payments </t>
  </si>
  <si>
    <t>Subtotal Prior to IBNP</t>
  </si>
  <si>
    <t>IBNP Exclusive of provision for adverse deviation</t>
  </si>
  <si>
    <t>Total IBNP Estimate</t>
  </si>
  <si>
    <t>Total Incurred Claims</t>
  </si>
  <si>
    <t>Revenue</t>
  </si>
  <si>
    <t>Health Care</t>
  </si>
  <si>
    <t>4A</t>
  </si>
  <si>
    <t>Inpatient Hospital</t>
  </si>
  <si>
    <t>TOTAL LINE</t>
  </si>
  <si>
    <t>Additional Health Care</t>
  </si>
  <si>
    <t>Reins and Recoveries</t>
  </si>
  <si>
    <t>Administration</t>
  </si>
  <si>
    <t>Tax/Assessments</t>
  </si>
  <si>
    <t>Adjustments</t>
  </si>
  <si>
    <t>Pharmacy</t>
  </si>
  <si>
    <t>Outpatient/Clinic</t>
  </si>
  <si>
    <t>Residential Treatment Center</t>
  </si>
  <si>
    <t>Behavioral Management</t>
  </si>
  <si>
    <t>Behavioral Health Providers</t>
  </si>
  <si>
    <t>Psychosocial Rehab</t>
  </si>
  <si>
    <t>Community Services, Agencies</t>
  </si>
  <si>
    <t>OAG</t>
  </si>
  <si>
    <t>BH OAG</t>
  </si>
  <si>
    <t>Information Input</t>
  </si>
  <si>
    <t>Report 5A through 5M Lag Report Month of Service Summary</t>
  </si>
  <si>
    <t>YTD Period (mm/dd/yyyy):</t>
  </si>
  <si>
    <t>Lag Report Period (mm/dd/yyyy):</t>
  </si>
  <si>
    <t>- Case counts should be reported in the contract year in which the service was rendered.</t>
  </si>
  <si>
    <t>- Settlements/recoveries should be reported in the quarter or calendar year they appear in Report 1 and the lag reports.</t>
  </si>
  <si>
    <t>- Refer to the reporting instructions for guidance specific to reporting of settlements/recoveries related to claims with dates of service that span multiple reporting periods.</t>
  </si>
  <si>
    <r>
      <t xml:space="preserve">or </t>
    </r>
    <r>
      <rPr>
        <b/>
        <u/>
        <sz val="8"/>
        <rFont val="Arial"/>
        <family val="2"/>
      </rPr>
      <t>Not</t>
    </r>
    <r>
      <rPr>
        <b/>
        <sz val="8"/>
        <rFont val="Arial"/>
        <family val="2"/>
      </rPr>
      <t xml:space="preserve"> at Risk </t>
    </r>
    <r>
      <rPr>
        <b/>
        <vertAlign val="superscript"/>
        <sz val="8"/>
        <rFont val="Arial"/>
        <family val="2"/>
      </rPr>
      <t>4</t>
    </r>
  </si>
  <si>
    <r>
      <t xml:space="preserve">Provider Name </t>
    </r>
    <r>
      <rPr>
        <b/>
        <vertAlign val="superscript"/>
        <sz val="8"/>
        <rFont val="Arial"/>
        <family val="2"/>
      </rPr>
      <t>1,2,3</t>
    </r>
  </si>
  <si>
    <r>
      <t xml:space="preserve">Expenses </t>
    </r>
    <r>
      <rPr>
        <b/>
        <vertAlign val="superscript"/>
        <sz val="8"/>
        <rFont val="Arial"/>
        <family val="2"/>
      </rPr>
      <t>5</t>
    </r>
  </si>
  <si>
    <r>
      <t xml:space="preserve">Ln # </t>
    </r>
    <r>
      <rPr>
        <b/>
        <vertAlign val="superscript"/>
        <sz val="8"/>
        <rFont val="Arial"/>
        <family val="2"/>
      </rPr>
      <t>6</t>
    </r>
  </si>
  <si>
    <t>The MCO must provide an explanation in the notes that describes the MCO's methodology for</t>
  </si>
  <si>
    <t xml:space="preserve">determination of care coordination expenses related to administrative activities and </t>
  </si>
  <si>
    <t>care coordination expenses related to medical activities.</t>
  </si>
  <si>
    <t>General</t>
  </si>
  <si>
    <t>As Needed</t>
  </si>
  <si>
    <t>Data Export</t>
  </si>
  <si>
    <t>Arrays select reported data in a flat file format</t>
  </si>
  <si>
    <t>1 - If a due date falls on a weekend or state holiday, reports will be due the next business day</t>
  </si>
  <si>
    <t>2 - The report is due forty-five (45) calendar days from the end of the quarter or the fifteenth (15th) day of the second month following the end of the quarter</t>
  </si>
  <si>
    <t xml:space="preserve">3 - Annual supplement due May 15
</t>
  </si>
  <si>
    <t>Number</t>
  </si>
  <si>
    <t>Grouping</t>
  </si>
  <si>
    <r>
      <t xml:space="preserve">Quarterly </t>
    </r>
    <r>
      <rPr>
        <b/>
        <vertAlign val="superscript"/>
        <sz val="10"/>
        <color theme="1"/>
        <rFont val="Arial"/>
        <family val="2"/>
      </rPr>
      <t>1,2</t>
    </r>
  </si>
  <si>
    <t>Annual</t>
  </si>
  <si>
    <t>Financial Reporting</t>
  </si>
  <si>
    <r>
      <t xml:space="preserve">   Supplement </t>
    </r>
    <r>
      <rPr>
        <b/>
        <vertAlign val="superscript"/>
        <sz val="10"/>
        <color theme="1"/>
        <rFont val="Arial"/>
        <family val="2"/>
      </rPr>
      <t>1,3</t>
    </r>
  </si>
  <si>
    <r>
      <t xml:space="preserve">Guide Section </t>
    </r>
    <r>
      <rPr>
        <b/>
        <vertAlign val="superscript"/>
        <sz val="10"/>
        <color theme="1"/>
        <rFont val="Arial"/>
        <family val="2"/>
      </rPr>
      <t>4</t>
    </r>
  </si>
  <si>
    <t>4 - Although a specific section of the financial reporting guide is separately identified for each report, there are still many other important reporting guidelines and instructions</t>
  </si>
  <si>
    <t xml:space="preserve">      applicable guidelines and instructions have been followed.</t>
  </si>
  <si>
    <t>Centennial Care:  Other Adult Group - Behavioral Health</t>
  </si>
  <si>
    <t>Report Submission Type:  Annual Supplemental</t>
  </si>
  <si>
    <t>Data Export:  Table 1</t>
  </si>
  <si>
    <t>Data Export:  Table 2</t>
  </si>
  <si>
    <t>Data Export:  Table 3</t>
  </si>
  <si>
    <t>Data Export:  Table 4</t>
  </si>
  <si>
    <t>Data Export:  Table 6</t>
  </si>
  <si>
    <t>TOTAL PREMIUM REVENUE (2 through 6)</t>
  </si>
  <si>
    <t>TOTAL HEALTH CARE (44 through 51)</t>
  </si>
  <si>
    <t>NET INCOME(LOSS) (65 less 66 through 71)</t>
  </si>
  <si>
    <t>Date Selection Confirmation</t>
  </si>
  <si>
    <t>(Yes/No)</t>
  </si>
  <si>
    <t>(mm/dd/yyyy)</t>
  </si>
  <si>
    <t>Note:</t>
  </si>
  <si>
    <t>Because dates in this section are populated automatically,</t>
  </si>
  <si>
    <t>the MCO must confirm the accuracy of the respective dates</t>
  </si>
  <si>
    <t>by entering “Yes” or “No” for each date in the spaces</t>
  </si>
  <si>
    <t>provided in Column A. For any entry of “No”, the MCO must</t>
  </si>
  <si>
    <t>enter the actual date in Column B and provide an</t>
  </si>
  <si>
    <t>explanation in the MCO notes.</t>
  </si>
  <si>
    <t>Due Dates and Notes:</t>
  </si>
  <si>
    <t>Other Adult Group - Behavioral Health Program</t>
  </si>
  <si>
    <t xml:space="preserve">      throughout the guide that are also applicable to each report. Prior to submission of this financial reporting package, the MCO should review the reporting guide to ensure that all</t>
  </si>
  <si>
    <t>2 - The MCO is to enter applicable service descriptions, as necessary, in the spaces provided.</t>
  </si>
  <si>
    <t>3 - All rows with expenses must have a service category description that allows the reviewer to</t>
  </si>
  <si>
    <t xml:space="preserve">      understand the type of service. The use of “Other” as a service category description is prohibited.</t>
  </si>
  <si>
    <t>(both medical and administrative) across each Centennial Care program and each cohort</t>
  </si>
  <si>
    <t>within the respective program.</t>
  </si>
  <si>
    <t xml:space="preserve">1 - For each individual high cost claim, identify the lag report number where the reserve and/or paid amount is reported. </t>
  </si>
  <si>
    <r>
      <t xml:space="preserve">Lag Mapping </t>
    </r>
    <r>
      <rPr>
        <b/>
        <vertAlign val="superscript"/>
        <sz val="10"/>
        <rFont val="Arial"/>
        <family val="2"/>
      </rPr>
      <t>1</t>
    </r>
  </si>
  <si>
    <t>Pharmacy Rebates
(Enter pharmacy rebates as a negative amount)</t>
  </si>
  <si>
    <t>1 - Total amounts from this report must tie to amounts reported in Line 50 of Report 1.</t>
  </si>
  <si>
    <r>
      <t xml:space="preserve">Total Outlier Service Expenses: </t>
    </r>
    <r>
      <rPr>
        <b/>
        <vertAlign val="superscript"/>
        <sz val="10"/>
        <rFont val="Arial"/>
        <family val="2"/>
      </rPr>
      <t>1</t>
    </r>
  </si>
  <si>
    <t>Residential Treatment Center Lag Report</t>
  </si>
  <si>
    <r>
      <t xml:space="preserve">   a detailed explanation for the excess variance </t>
    </r>
    <r>
      <rPr>
        <b/>
        <u/>
        <sz val="11"/>
        <color theme="1"/>
        <rFont val="Arial"/>
        <family val="2"/>
      </rPr>
      <t>MUST</t>
    </r>
    <r>
      <rPr>
        <b/>
        <sz val="11"/>
        <color theme="1"/>
        <rFont val="Arial"/>
        <family val="2"/>
      </rPr>
      <t xml:space="preserve"> be provided in the MCO notes. Failure to include a detailed </t>
    </r>
  </si>
  <si>
    <r>
      <t xml:space="preserve">- Providing a detailed explanation for any variance threshold exceeded </t>
    </r>
    <r>
      <rPr>
        <b/>
        <u/>
        <sz val="11"/>
        <color theme="1"/>
        <rFont val="Arial"/>
        <family val="2"/>
      </rPr>
      <t>DOES NOT</t>
    </r>
    <r>
      <rPr>
        <b/>
        <sz val="11"/>
        <color theme="1"/>
        <rFont val="Arial"/>
        <family val="2"/>
      </rPr>
      <t xml:space="preserve"> guarantee this reporting package</t>
    </r>
  </si>
  <si>
    <t>Sum of Claims, Capitation Payments, Rx Rebates, Settlements, Shared Risk and Reinsurance Expense Net of Recoveries
(38 through 43)</t>
  </si>
  <si>
    <r>
      <t xml:space="preserve">. . . Month in Which Service Provided </t>
    </r>
    <r>
      <rPr>
        <b/>
        <vertAlign val="superscript"/>
        <sz val="10"/>
        <color indexed="9"/>
        <rFont val="Arial"/>
        <family val="2"/>
      </rPr>
      <t>1</t>
    </r>
    <r>
      <rPr>
        <b/>
        <sz val="10"/>
        <color indexed="9"/>
        <rFont val="Arial"/>
        <family val="2"/>
      </rPr>
      <t xml:space="preserve"> . . . </t>
    </r>
  </si>
  <si>
    <t>Month of Payment</t>
  </si>
  <si>
    <t>If this reporting package is a resubmission, the MCO must identify the specific areas of the</t>
  </si>
  <si>
    <t>reports impacted by the resubmission and provide an explanation detailing the reason for</t>
  </si>
  <si>
    <t>the resubmission of the reporting package.</t>
  </si>
  <si>
    <t>I/T/U Revenue - For Services Subject to OMB Rates</t>
  </si>
  <si>
    <t>BH Day Treatment &lt; 21</t>
  </si>
  <si>
    <t>Evaluations and Therapies (Non-Hospital Outpatient)</t>
  </si>
  <si>
    <t>Testing (Non-Hospital Outpatient)</t>
  </si>
  <si>
    <t>Functional Family Therapy (FFT) (Non-Hospital Outpatient)</t>
  </si>
  <si>
    <t>Outpatient Hospital (Evaluations, Therapies, and BH Physical Evaluations)</t>
  </si>
  <si>
    <t>Partial Hospitalization Program (BH Treatment Services)</t>
  </si>
  <si>
    <t>Hospital Outpatient Facility (BH Treatment Services)</t>
  </si>
  <si>
    <t>Hospital Inpatient Facility (Psychiatric Hospitalization Services)</t>
  </si>
  <si>
    <t>Inpatient and Residential Professional Charges</t>
  </si>
  <si>
    <t>Intensive Outpatient Program Services (IOP)</t>
  </si>
  <si>
    <t>Adaptive Skills Building (ABS)</t>
  </si>
  <si>
    <t>Methadone Treatment</t>
  </si>
  <si>
    <t>School-Based Health Center Services</t>
  </si>
  <si>
    <t>Multi-Systemic Therapy (MST)</t>
  </si>
  <si>
    <t>Core Service Agencies (CSA) - Other Services</t>
  </si>
  <si>
    <t>Federally Qualified Health Centers (FQHC's)</t>
  </si>
  <si>
    <t>Other Residential</t>
  </si>
  <si>
    <t>Other Professional BH Services</t>
  </si>
  <si>
    <t>IHS, Tribal 638 &amp; I/T/Us - OMB Rate</t>
  </si>
  <si>
    <t>Member Rewards - Goods and Services</t>
  </si>
  <si>
    <t>Other - Outlier Services (Provide Detail in Outlier Report)</t>
  </si>
  <si>
    <t>First Prior Calendar Year</t>
  </si>
  <si>
    <t>Second Prior Calendar Year</t>
  </si>
  <si>
    <t>Third Prior Calendar Year</t>
  </si>
  <si>
    <t>Health Care Expense Mapping</t>
  </si>
  <si>
    <t>3 - A unique provider should be listed on multiple lines if there are multiple health care expense classifications applicable to the capitation arrangement with the provider.</t>
  </si>
  <si>
    <t xml:space="preserve">5 - Where applicable, enter the portion (in dollars) of the capitated expenses reported in the cohort/quarter columns attributable to the administrative and/or margin component </t>
  </si>
  <si>
    <t xml:space="preserve">of the capitated arrangement. </t>
  </si>
  <si>
    <t xml:space="preserve">Note that amounts reported in this column are meant to be informational and are not reconciled to amounts from other reports. </t>
  </si>
  <si>
    <t>Any amounts related to capitated expenses reported in the administrative expense section of Report 1 are to be excluded from this report.</t>
  </si>
  <si>
    <t>6 - Enter the line number that corresponds to the Report 1 health care expense category where the capitated expenses for the particular capitated provider have been reported.</t>
  </si>
  <si>
    <t>If a line number is entered that does not correspond to a Report 1 health care expense category, an error message will display in the cell adjacent to the line number entry.</t>
  </si>
  <si>
    <r>
      <rPr>
        <b/>
        <sz val="10"/>
        <rFont val="Arial"/>
        <family val="2"/>
      </rPr>
      <t>Do Not</t>
    </r>
    <r>
      <rPr>
        <sz val="10"/>
        <rFont val="Arial"/>
        <family val="2"/>
      </rPr>
      <t xml:space="preserve"> use text format when entering the applicable Report 1 health care expense line number. </t>
    </r>
  </si>
  <si>
    <t>Rpt 1 Line # and Category of Service Description</t>
  </si>
  <si>
    <t>Supporting Lag</t>
  </si>
  <si>
    <t>Lag Report Description</t>
  </si>
  <si>
    <r>
      <t xml:space="preserve">Other </t>
    </r>
    <r>
      <rPr>
        <b/>
        <vertAlign val="superscript"/>
        <sz val="10"/>
        <rFont val="Arial"/>
        <family val="2"/>
      </rPr>
      <t>1</t>
    </r>
  </si>
  <si>
    <t>Calendar Year / 
Time Period</t>
  </si>
  <si>
    <t>[Required - Enter most recently complete calendar year]</t>
  </si>
  <si>
    <t>[Required - Enter prior calendar year]</t>
  </si>
  <si>
    <r>
      <t xml:space="preserve">Other - Specify </t>
    </r>
    <r>
      <rPr>
        <vertAlign val="superscript"/>
        <sz val="10"/>
        <color indexed="8"/>
        <rFont val="Arial"/>
        <family val="2"/>
      </rPr>
      <t>2</t>
    </r>
  </si>
  <si>
    <t>Comments - Most recently complete calendar year:</t>
  </si>
  <si>
    <t>Comments - Prior calendar year:</t>
  </si>
  <si>
    <t>Comments - Other time period(s):</t>
  </si>
  <si>
    <t>1 - Any scripts that do not fall in Brand, Generic, or OTC due to different dispensing fees should be placed in Other. An example of this may be medical supplies.</t>
  </si>
  <si>
    <t>2 - If there are spans within the most recently complete calendar year and/or the prior calendar year time periods that have different dispensing fees, please use the additional rows provided to display all dispensing fee time spans.</t>
  </si>
  <si>
    <r>
      <t>[Required - Enter most recently complete calendar year]</t>
    </r>
    <r>
      <rPr>
        <b/>
        <vertAlign val="superscript"/>
        <sz val="10"/>
        <rFont val="Arial"/>
        <family val="2"/>
      </rPr>
      <t>1</t>
    </r>
  </si>
  <si>
    <r>
      <t>[Required - Enter first calendar year prior]</t>
    </r>
    <r>
      <rPr>
        <b/>
        <vertAlign val="superscript"/>
        <sz val="10"/>
        <rFont val="Arial"/>
        <family val="2"/>
      </rPr>
      <t>1</t>
    </r>
  </si>
  <si>
    <r>
      <t>[Required - Enter second calendar year prior]</t>
    </r>
    <r>
      <rPr>
        <b/>
        <vertAlign val="superscript"/>
        <sz val="10"/>
        <rFont val="Arial"/>
        <family val="2"/>
      </rPr>
      <t>1</t>
    </r>
  </si>
  <si>
    <t>[Required - Enter calendar year of projection period 1]</t>
  </si>
  <si>
    <t>[Required - Enter calendar year of projection period 2]</t>
  </si>
  <si>
    <t>Explanation for basis for projected rebate percentages:</t>
  </si>
  <si>
    <t>1 - The three calendar year periods should correspond to the three calendar years included within the lag reports.</t>
  </si>
  <si>
    <t>Health Care Expense Line Description</t>
  </si>
  <si>
    <t>Financial Paid Claims
Less
Encounter Total Submitted</t>
  </si>
  <si>
    <t>Encounter Total Submitted % of Financial Paid</t>
  </si>
  <si>
    <t>Encounter Comparison</t>
  </si>
  <si>
    <t>Centennial Care:  Behavioral Health</t>
  </si>
  <si>
    <t>Financial</t>
  </si>
  <si>
    <t>Encounter</t>
  </si>
  <si>
    <t>Comparison</t>
  </si>
  <si>
    <t>Encounter Submitted &amp; Accepted</t>
  </si>
  <si>
    <t>Encounter Submitted &amp; Denied</t>
  </si>
  <si>
    <t>COS % of Total Financial Paid Claims</t>
  </si>
  <si>
    <t>Total by Lag Report Mapping</t>
  </si>
  <si>
    <t>Behavioral Management Services Lag Report</t>
  </si>
  <si>
    <t>Behavioral Health Providers Lag Report</t>
  </si>
  <si>
    <t>FMB-OAGBH 06</t>
  </si>
  <si>
    <t>Total Net Health Care Expenses Included in Lag Reports</t>
  </si>
  <si>
    <t>Report 12B</t>
  </si>
  <si>
    <t>Copayment Dollars</t>
  </si>
  <si>
    <t>Health Care Expense Category</t>
  </si>
  <si>
    <t>Total (2 through 14)</t>
  </si>
  <si>
    <r>
      <t>*</t>
    </r>
    <r>
      <rPr>
        <b/>
        <sz val="10"/>
        <rFont val="Arial"/>
        <family val="2"/>
      </rPr>
      <t>Do not</t>
    </r>
    <r>
      <rPr>
        <sz val="10"/>
        <rFont val="Arial"/>
        <family val="2"/>
      </rPr>
      <t xml:space="preserve"> include amounts related to copayments made to the provider by the member for non-emergency use of the emergency room and use of brand name drugs when a generic drug is available.</t>
    </r>
  </si>
  <si>
    <t>Copayment Counts</t>
  </si>
  <si>
    <t>Average Amount Per Copayment</t>
  </si>
  <si>
    <t>FMB-OAGBH 12B</t>
  </si>
  <si>
    <t>Copay Report</t>
  </si>
  <si>
    <t>Reserved for Future Use</t>
  </si>
  <si>
    <t>Enter Applicable Service</t>
  </si>
  <si>
    <t>Applied Behavior Analysis (ABA)</t>
  </si>
  <si>
    <t>*If the number of applicable high cost claims exceeds the number of lines provided, the MCO should add the necessary lines to the bottom of the table so that all the high cost claims are reported within the single Report 7 Excel tab.</t>
  </si>
  <si>
    <r>
      <t xml:space="preserve">For </t>
    </r>
    <r>
      <rPr>
        <b/>
        <sz val="8"/>
        <color indexed="8"/>
        <rFont val="Arial"/>
        <family val="2"/>
      </rPr>
      <t>any</t>
    </r>
    <r>
      <rPr>
        <sz val="8"/>
        <color theme="1"/>
        <rFont val="Arial"/>
        <family val="2"/>
      </rPr>
      <t xml:space="preserve"> amounts reported as “Other Income", provide a detailed explanation and</t>
    </r>
  </si>
  <si>
    <t>itemize the components of the total amount reported as “Other Income".</t>
  </si>
  <si>
    <r>
      <t xml:space="preserve">For </t>
    </r>
    <r>
      <rPr>
        <b/>
        <sz val="8"/>
        <color theme="1"/>
        <rFont val="Arial"/>
        <family val="2"/>
      </rPr>
      <t>any</t>
    </r>
    <r>
      <rPr>
        <sz val="8"/>
        <color theme="1"/>
        <rFont val="Arial"/>
        <family val="2"/>
      </rPr>
      <t xml:space="preserve"> amounts reported as “Other” premium revenue in the premium revenue section, </t>
    </r>
  </si>
  <si>
    <t xml:space="preserve">regardless of materiality, the MCO is required to provide an itemized listing within the </t>
  </si>
  <si>
    <t xml:space="preserve">Premium Revenue Detail section of Report 23. </t>
  </si>
  <si>
    <t>The MCO must provide confirmation here that the required detail has been included within Report 23.</t>
  </si>
  <si>
    <t>Report Submission #</t>
  </si>
  <si>
    <t>-</t>
  </si>
  <si>
    <t>v01</t>
  </si>
  <si>
    <t>v02</t>
  </si>
  <si>
    <t>v03</t>
  </si>
  <si>
    <t>v04</t>
  </si>
  <si>
    <t>v05</t>
  </si>
  <si>
    <t>v06</t>
  </si>
  <si>
    <t>v07</t>
  </si>
  <si>
    <t>v08</t>
  </si>
  <si>
    <t>v09</t>
  </si>
  <si>
    <t>v10</t>
  </si>
  <si>
    <t xml:space="preserve">Where expenses for any HSD-approved In Lieu of services or settings are included within the health </t>
  </si>
  <si>
    <t>care service categories, the MCO must provide additional detail. At a minimum, the MCO must provide</t>
  </si>
  <si>
    <t xml:space="preserve"> the following by time period and cohort:</t>
  </si>
  <si>
    <r>
      <rPr>
        <b/>
        <sz val="12"/>
        <color theme="1"/>
        <rFont val="Arial"/>
        <family val="2"/>
      </rPr>
      <t>∙</t>
    </r>
    <r>
      <rPr>
        <sz val="12"/>
        <color theme="1"/>
        <rFont val="Arial"/>
        <family val="2"/>
      </rPr>
      <t xml:space="preserve"> </t>
    </r>
    <r>
      <rPr>
        <sz val="8"/>
        <color theme="1"/>
        <rFont val="Arial"/>
        <family val="2"/>
      </rPr>
      <t>Description of the In Lieu of service or setting.</t>
    </r>
  </si>
  <si>
    <r>
      <rPr>
        <b/>
        <sz val="12"/>
        <color theme="1"/>
        <rFont val="Arial"/>
        <family val="2"/>
      </rPr>
      <t xml:space="preserve">∙ </t>
    </r>
    <r>
      <rPr>
        <sz val="8"/>
        <color theme="1"/>
        <rFont val="Arial"/>
        <family val="2"/>
      </rPr>
      <t>The corresponding expenses.</t>
    </r>
  </si>
  <si>
    <r>
      <rPr>
        <b/>
        <sz val="12"/>
        <color theme="1"/>
        <rFont val="Arial"/>
        <family val="2"/>
      </rPr>
      <t>∙</t>
    </r>
    <r>
      <rPr>
        <b/>
        <sz val="8"/>
        <color theme="1"/>
        <rFont val="Arial"/>
        <family val="2"/>
      </rPr>
      <t xml:space="preserve"> </t>
    </r>
    <r>
      <rPr>
        <sz val="8"/>
        <color theme="1"/>
        <rFont val="Arial"/>
        <family val="2"/>
      </rPr>
      <t>The health care service category where the expenses are reported.</t>
    </r>
  </si>
  <si>
    <t>WSCC</t>
  </si>
  <si>
    <t>Pre-Tenancy/Housing Support</t>
  </si>
  <si>
    <t>[***Sections below to be used when actual experience becomes available***]</t>
  </si>
  <si>
    <t>Capitated Services Detail - CY2021</t>
  </si>
  <si>
    <t>For the 12 Month Calendar-Year Ending: 12/31/2021</t>
  </si>
  <si>
    <t>Report 6: Encounter Comparison</t>
  </si>
  <si>
    <t>Respite Services</t>
  </si>
  <si>
    <t>Recovery Services</t>
  </si>
  <si>
    <t>Family Support Services</t>
  </si>
  <si>
    <t>Capitated Services Detail - CY2022</t>
  </si>
  <si>
    <t>Capitated Services Detail - CY2023</t>
  </si>
  <si>
    <t>For the 12 Month Calendar-Year Ending: 12/31/2022</t>
  </si>
  <si>
    <t>For the 12 Month Calendar-Year Ending: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</si>
</sst>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yy;@"/>
    <numFmt numFmtId="166" formatCode="[$-409]mmm\-yy;@"/>
    <numFmt numFmtId="167" formatCode="_(&quot;$&quot;* #,##0_);_(&quot;$&quot;* \(#,##0\);_(&quot;$&quot;* &quot;-&quot;??_);_(@_)"/>
    <numFmt numFmtId="168" formatCode="0.0%"/>
    <numFmt numFmtId="169" formatCode="mm/dd/yy"/>
    <numFmt numFmtId="170" formatCode="#,##0;\-#,##0;&quot;-&quot;"/>
    <numFmt numFmtId="171" formatCode="0.00000"/>
    <numFmt numFmtId="172" formatCode="&quot;$&quot;#,##0"/>
    <numFmt numFmtId="173" formatCode="[$-409]mmmm\ d\,\ yyyy;@"/>
    <numFmt numFmtId="174" formatCode="mmmm\ d\,\ yyyy"/>
    <numFmt numFmtId="175" formatCode="0.000"/>
    <numFmt numFmtId="176" formatCode="0.0"/>
    <numFmt numFmtId="177" formatCode="0.0000"/>
    <numFmt numFmtId="178" formatCode="#,##0.0_);\(#,##0.0\)"/>
    <numFmt numFmtId="179" formatCode="_(* #,##0.0_);_(* \(#,##0.0\);_(* &quot;-&quot;?_);_(@_)"/>
    <numFmt numFmtId="180" formatCode="0.000000"/>
    <numFmt numFmtId="181" formatCode="&quot;$&quot;#,##0.0,_);[Red]\(&quot;$&quot;#,##0.0,\)"/>
    <numFmt numFmtId="182" formatCode=";;;"/>
    <numFmt numFmtId="183" formatCode="0.0_)\%;\(0.0\)\%;0.0_)\%;@_)_%"/>
    <numFmt numFmtId="184" formatCode="#,##0.0_)_%;\(#,##0.0\)_%;0.0_)_%;@_)_%"/>
    <numFmt numFmtId="185" formatCode="#,##0.0_);\(#,##0.0\);#,##0.0_);@_)"/>
    <numFmt numFmtId="186" formatCode="&quot;$&quot;_(#,##0.00_);&quot;$&quot;\(#,##0.00\);&quot;$&quot;_(0.00_);@_)"/>
    <numFmt numFmtId="187" formatCode="&quot;£&quot;_(#,##0.00_);&quot;£&quot;\(#,##0.00\)"/>
    <numFmt numFmtId="188" formatCode="&quot;$&quot;_(#,##0.00_);&quot;$&quot;\(#,##0.00\)"/>
    <numFmt numFmtId="189" formatCode="0.0%_);\(0.0%\);\ \-\-\ "/>
    <numFmt numFmtId="190" formatCode="#,##0.00_);\(#,##0.00\);0.00_);@_)"/>
    <numFmt numFmtId="191" formatCode="\€_(#,##0.00_);\€\(#,##0.00\);\€_(0.00_);@_)"/>
    <numFmt numFmtId="192" formatCode="#,##0_)\x;\(#,##0\)\x;0_)\x;@_)_x"/>
    <numFmt numFmtId="193" formatCode="#,##0.0_)\x;\(#,##0.0\)\x"/>
    <numFmt numFmtId="194" formatCode="#,##0.00_)\x;\(#,##0.00\)\x"/>
    <numFmt numFmtId="195" formatCode="#,##0.0000;\-#,##0.0000"/>
    <numFmt numFmtId="196" formatCode="#,##0.0_)\x;\(#,##0.0\)\x;0.0_)\x;@_)_x"/>
    <numFmt numFmtId="197" formatCode="\ \ _•\–\ \ \ \ @"/>
    <numFmt numFmtId="198" formatCode="_(* #,##0.000_)\ \ ;_(* \(#,##0.000\)\ \ ;_(* &quot;-&quot;??_)\ \ ;_(@_)"/>
    <numFmt numFmtId="199" formatCode="#,##0.00;\(#,##0.00\);\-"/>
    <numFmt numFmtId="200" formatCode="###0&quot;A&quot;"/>
    <numFmt numFmtId="201" formatCode="#,##0_)_x;\(#,##0\)_x;0_)_x;@_)_x"/>
    <numFmt numFmtId="202" formatCode="#,##0.0_)_x;\(#,##0.0\)_x"/>
    <numFmt numFmtId="203" formatCode="#,##0.00000;\-#,##0.00000"/>
    <numFmt numFmtId="204" formatCode="#,##0.0_)_x;\(#,##0.0\)_x;0.0_)_x;@_)_x"/>
    <numFmt numFmtId="205" formatCode="#,##0_)_x_x_x_x_x_x_x;\(#,##0\)_x_x_x_x"/>
    <numFmt numFmtId="206" formatCode="#,##0.0;\(#,##0.0\)"/>
    <numFmt numFmtId="207" formatCode="0.0&quot;x&quot;\ \ \ \ "/>
    <numFmt numFmtId="208" formatCode="#,##0\ _F;\(#,##0\)\ _F;\-\ _F"/>
    <numFmt numFmtId="209" formatCode="#,##0;\(###0\);\-"/>
    <numFmt numFmtId="210" formatCode="0.0_)%;\(0.0\)%"/>
    <numFmt numFmtId="211" formatCode="0.0_)\%;\(0.0\)\%"/>
    <numFmt numFmtId="212" formatCode="#,##0\ &quot;F&quot;;\-#,##0\ &quot;F&quot;"/>
    <numFmt numFmtId="213" formatCode="_(* #,##0.0_)\ \ ;_(* \(#,##0.0\)\ \ ;_(* &quot;-&quot;??_)\ \ ;_(@_)"/>
    <numFmt numFmtId="214" formatCode="#,##0\ _F;\(#,##0\)\ _F"/>
    <numFmt numFmtId="215" formatCode="0%_);\(0%\);\ \-\-\ "/>
    <numFmt numFmtId="216" formatCode="#,##0.0_)_%;\(#,##0.0\)_%"/>
    <numFmt numFmtId="217" formatCode="#,##0\ &quot;F&quot;;[Red]\-#,##0\ &quot;F&quot;"/>
    <numFmt numFmtId="218" formatCode="#,##0.00;\(#,##0.00\)"/>
    <numFmt numFmtId="219" formatCode="&quot;F&quot;#,##0_);\(&quot;F&quot;#,##0\)"/>
    <numFmt numFmtId="220" formatCode="#,##0_)"/>
    <numFmt numFmtId="221" formatCode="\£\ #,##0_);[Red]\(\£\ #,##0\)"/>
    <numFmt numFmtId="222" formatCode="\¥\ #,##0_);[Red]\(\¥\ #,##0\)"/>
    <numFmt numFmtId="223" formatCode="#,##0,_);[Red]\(#,##0,\)"/>
    <numFmt numFmtId="224" formatCode="#,##0.0##;[Red]\-#,##0.0##"/>
    <numFmt numFmtId="225" formatCode="&quot;$&quot;#,##0.000_);\(&quot;$&quot;#,##0.000\)"/>
    <numFmt numFmtId="226" formatCode="_(* #,##0%_);_(* \(#,##0%\);_(* &quot;-&quot;?_);_(@_)"/>
    <numFmt numFmtId="227" formatCode="_(* #,##0.00%_);_(* \(#,##0.00%\);_(* &quot;-&quot;?_);_(@_)"/>
    <numFmt numFmtId="228" formatCode="#,##0;\(#,##0\)"/>
    <numFmt numFmtId="229" formatCode="0.00%;\(0.00%\)"/>
    <numFmt numFmtId="230" formatCode="&quot;$&quot;#,##0.0_);[Red]\(&quot;$&quot;#,##0.0\)"/>
    <numFmt numFmtId="231" formatCode="mm/dd/yy_)"/>
    <numFmt numFmtId="232" formatCode="0.00&quot;  &quot;"/>
    <numFmt numFmtId="233" formatCode="\£#,##0_);\(\£#,##0\)"/>
    <numFmt numFmtId="234" formatCode="#,##0.0_);[Red]\(#,##0.00_)"/>
    <numFmt numFmtId="235" formatCode="#,##0.00\ %"/>
    <numFmt numFmtId="236" formatCode="[$£-809]#,##0.0_);\-[$£-809]#,##0.0"/>
    <numFmt numFmtId="237" formatCode="_(* #,##0.000000_);_(* \(#,##0.000000\);_(* &quot;-&quot;??_);_(@_)"/>
    <numFmt numFmtId="238" formatCode="General_)"/>
    <numFmt numFmtId="239" formatCode="000000000000"/>
    <numFmt numFmtId="240" formatCode="0.000_)"/>
    <numFmt numFmtId="241" formatCode="#,##0.0_);[Red]\(#,##0.0\)"/>
    <numFmt numFmtId="242" formatCode="* #,##0.0\ \x_);&quot;NM&quot;_)"/>
    <numFmt numFmtId="243" formatCode="* #,##0.0\ \x_);&quot;NM&quot;"/>
    <numFmt numFmtId="244" formatCode="#,##0.0"/>
    <numFmt numFmtId="245" formatCode="#,##0.0\ \ _);&quot;NM&quot;_)"/>
    <numFmt numFmtId="246" formatCode="0.00\ %"/>
    <numFmt numFmtId="247" formatCode="[$$]#,##0.0_);\([$$]#,##0.0\);[$$]#,##0.0_);@_)"/>
    <numFmt numFmtId="248" formatCode="_(&quot;$&quot;\ #,##0.00_);_(&quot;$&quot;\ #,##0.00\);_(&quot;$&quot;* &quot;-&quot;??_);_(@_)"/>
    <numFmt numFmtId="249" formatCode="* #,##0.00_);* \(#,##0.00\);* \ "/>
    <numFmt numFmtId="250" formatCode="#."/>
    <numFmt numFmtId="251" formatCode="#,##0.0000_);\(#,##0.0000\)"/>
    <numFmt numFmtId="252" formatCode="#,###,"/>
    <numFmt numFmtId="253" formatCode="mmm\-d\-yy"/>
    <numFmt numFmtId="254" formatCode="mmm\-d\-yyyy"/>
    <numFmt numFmtId="255" formatCode="* #,##0.00_);* \(#,##0.00\);* &quot;$&quot;\ \-"/>
    <numFmt numFmtId="256" formatCode="0.0%_);\(0.0%\)"/>
    <numFmt numFmtId="257" formatCode="0.0000_);\-0.0000\);;@"/>
    <numFmt numFmtId="258" formatCode="0.0\x"/>
    <numFmt numFmtId="259" formatCode="###0.0_);\(###0.0\)"/>
    <numFmt numFmtId="260" formatCode="#,##0.0\x_);[Red]\(#,##0.0\)"/>
    <numFmt numFmtId="261" formatCode="#,##0.0\ \x"/>
    <numFmt numFmtId="262" formatCode="&quot;$&quot;#,##0.0_);\(&quot;$&quot;#,##0.0\)"/>
    <numFmt numFmtId="263" formatCode="* \£\ #,##0.00_);* \(\£\ #,##0.00\);* \£\ \-"/>
    <numFmt numFmtId="264" formatCode="_-* #,##0.00\ [$€-1]_-;\-* #,##0.00\ [$€-1]_-;_-* &quot;-&quot;??\ [$€-1]_-"/>
    <numFmt numFmtId="265" formatCode="###0_);\(###0\)"/>
    <numFmt numFmtId="266" formatCode="#,##0.000_);\(#,##0.000\)"/>
    <numFmt numFmtId="267" formatCode="* #,##0_);* \(\ #,##0\);* \-"/>
    <numFmt numFmtId="268" formatCode="0.0%;[Red]\(0.0%\)"/>
    <numFmt numFmtId="269" formatCode="0.00_)"/>
    <numFmt numFmtId="270" formatCode="\ \ \ @"/>
    <numFmt numFmtId="271" formatCode="\ \ \ \ \ \ @"/>
    <numFmt numFmtId="272" formatCode="#,##0_);\(#,##0\);#,##0_);@_)"/>
    <numFmt numFmtId="273" formatCode="_-* #,##0\ _D_M_-;\-* #,##0\ _D_M_-;_-* &quot;-&quot;\ _D_M_-;_-@_-"/>
    <numFmt numFmtId="274" formatCode="_-* #,##0.00\ _D_M_-;\-* #,##0.00\ _D_M_-;_-* &quot;-&quot;??\ _D_M_-;_-@_-"/>
    <numFmt numFmtId="275" formatCode="_-* #,##0\ &quot;DM&quot;_-;\-* #,##0\ &quot;DM&quot;_-;_-* &quot;-&quot;\ &quot;DM&quot;_-;_-@_-"/>
    <numFmt numFmtId="276" formatCode="_-* #,##0.00\ &quot;DM&quot;_-;\-* #,##0.00\ &quot;DM&quot;_-;_-* &quot;-&quot;??\ &quot;DM&quot;_-;_-@_-"/>
    <numFmt numFmtId="277" formatCode="&quot;$&quot;#,##0.0\ \ \ \ \_\)"/>
    <numFmt numFmtId="278" formatCode="&quot;$&quot;#,##0.0_);&quot;$&quot;\(#,##0.0\)"/>
    <numFmt numFmtId="279" formatCode="0.00\x"/>
    <numFmt numFmtId="280" formatCode="dd\-mmm_)"/>
    <numFmt numFmtId="281" formatCode="#,##0.0\x_);\(#,##0.0\x\);#,##0.0\x_);@_)"/>
    <numFmt numFmtId="282" formatCode="#,##0.0_);[Red]\(#,##0.0\);&quot;N/A &quot;"/>
    <numFmt numFmtId="283" formatCode="0.0_)_x;\(0.0\)_x"/>
    <numFmt numFmtId="284" formatCode="#,##0.0_)_x;\(#,##0.0\)_x;#,##0.0_)_x;@_)"/>
    <numFmt numFmtId="285" formatCode="#,##0.000_);[Red]\(#,##0.000\)"/>
    <numFmt numFmtId="286" formatCode="#,##0.0_)\ ;[Red]\(#,##0.0\)\ "/>
    <numFmt numFmtId="287" formatCode="_-* #,##0.00_-;\-* #,##0.00_-;_-* &quot;-&quot;??_-;_-@_-"/>
    <numFmt numFmtId="288" formatCode="_-* #,##0_-;\-* #,##0_-;_-* &quot;-&quot;_-;_-@_-"/>
    <numFmt numFmtId="289" formatCode="0.00000_)"/>
    <numFmt numFmtId="290" formatCode="0%;[Red]\(0%\)"/>
    <numFmt numFmtId="291" formatCode="#,##0.0\x_)_);\(#,##0.0\x\)_);#,##0.0\x_)_);@_%_)"/>
    <numFmt numFmtId="292" formatCode="#,##0.0\%_);\(#,##0.0\%\);#,##0.0\%_);@_)"/>
    <numFmt numFmtId="293" formatCode="hh:mm\ AM/PM"/>
    <numFmt numFmtId="294" formatCode="#,##0.0\ \ "/>
    <numFmt numFmtId="295" formatCode="0.0%&quot;Sales&quot;"/>
    <numFmt numFmtId="296" formatCode="0.0%_);\(0.0%\);0.0%_);@_)"/>
    <numFmt numFmtId="297" formatCode="0.000%"/>
    <numFmt numFmtId="298" formatCode="0.000\x"/>
    <numFmt numFmtId="299" formatCode="dd\-mmm\-yyyy"/>
    <numFmt numFmtId="300" formatCode=";;;\ \ \ @"/>
    <numFmt numFmtId="301" formatCode=";;;\ \ \ \ \ @"/>
    <numFmt numFmtId="302" formatCode="#,##0.00\ &quot;F&quot;;\-#,##0.00\ &quot;F&quot;"/>
    <numFmt numFmtId="303" formatCode="#,##0.0_);\(#,##0.0\)&quot;%&quot;"/>
    <numFmt numFmtId="304" formatCode="&quot;$&quot;#,##0.0;\(&quot;$&quot;#,##0.0\)"/>
    <numFmt numFmtId="305" formatCode="0.00%\ &quot;+P&quot;"/>
    <numFmt numFmtId="306" formatCode="\ \ #,##0.00_);\(\ \ #,##0.00\)"/>
    <numFmt numFmtId="307" formatCode="&quot;$&quot;\ #,##0_);\(&quot;$&quot;\ #,##0\)"/>
    <numFmt numFmtId="308" formatCode="0_)"/>
    <numFmt numFmtId="309" formatCode="\¥#,##0_);\(\¥#,##0\)"/>
    <numFmt numFmtId="310" formatCode="&quot;$&quot;#,##0.0_);[Red]\(&quot;$&quot;#,##0.00\)"/>
    <numFmt numFmtId="311" formatCode="&quot;Yes&quot;;;&quot;No&quot;"/>
    <numFmt numFmtId="312" formatCode="0_);\(0\)"/>
    <numFmt numFmtId="313" formatCode="m/d/yyyy;@"/>
    <numFmt numFmtId="314" formatCode="mm/dd/yy;@"/>
  </numFmts>
  <fonts count="256">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color indexed="8"/>
      <name val="Arial"/>
      <family val="2"/>
    </font>
    <font>
      <sz val="8"/>
      <color indexed="8"/>
      <name val="Arial"/>
      <family val="2"/>
    </font>
    <font>
      <b/>
      <sz val="8"/>
      <color indexed="8"/>
      <name val="Arial"/>
      <family val="2"/>
    </font>
    <font>
      <b/>
      <sz val="10"/>
      <color indexed="8"/>
      <name val="Arial"/>
      <family val="2"/>
    </font>
    <font>
      <sz val="10"/>
      <color indexed="8"/>
      <name val="Arial"/>
      <family val="2"/>
    </font>
    <font>
      <sz val="8"/>
      <name val="Arial"/>
      <family val="2"/>
    </font>
    <font>
      <sz val="10"/>
      <color indexed="8"/>
      <name val="MS Sans Serif"/>
      <family val="2"/>
    </font>
    <font>
      <sz val="10"/>
      <name val="Arial"/>
      <family val="2"/>
    </font>
    <font>
      <b/>
      <sz val="10"/>
      <name val="Arial"/>
      <family val="2"/>
    </font>
    <font>
      <sz val="10"/>
      <name val="Arial"/>
      <family val="2"/>
    </font>
    <font>
      <b/>
      <sz val="10"/>
      <color indexed="9"/>
      <name val="Arial"/>
      <family val="2"/>
    </font>
    <font>
      <b/>
      <u/>
      <sz val="10"/>
      <color indexed="8"/>
      <name val="Arial"/>
      <family val="2"/>
    </font>
    <font>
      <sz val="10"/>
      <name val="Times New Roman"/>
      <family val="1"/>
    </font>
    <font>
      <sz val="9"/>
      <name val="Arial"/>
      <family val="2"/>
    </font>
    <font>
      <b/>
      <sz val="11"/>
      <color indexed="8"/>
      <name val="Arial"/>
      <family val="2"/>
    </font>
    <font>
      <sz val="10"/>
      <color indexed="9"/>
      <name val="Arial"/>
      <family val="2"/>
    </font>
    <font>
      <b/>
      <u/>
      <sz val="12"/>
      <name val="Arial"/>
      <family val="2"/>
    </font>
    <font>
      <sz val="10"/>
      <name val="MS Serif"/>
      <family val="1"/>
    </font>
    <font>
      <sz val="10"/>
      <color indexed="16"/>
      <name val="MS Serif"/>
      <family val="1"/>
    </font>
    <font>
      <b/>
      <sz val="12"/>
      <name val="Arial"/>
      <family val="2"/>
    </font>
    <font>
      <sz val="36"/>
      <name val="Times New Roman"/>
      <family val="1"/>
    </font>
    <font>
      <sz val="48"/>
      <name val="Times New Roman"/>
      <family val="1"/>
    </font>
    <font>
      <sz val="8"/>
      <name val="Helv"/>
    </font>
    <font>
      <b/>
      <sz val="8"/>
      <color indexed="8"/>
      <name val="Helv"/>
    </font>
    <font>
      <b/>
      <u/>
      <sz val="8"/>
      <name val="Arial"/>
      <family val="2"/>
    </font>
    <font>
      <i/>
      <sz val="10"/>
      <name val="Arial"/>
      <family val="2"/>
    </font>
    <font>
      <sz val="12"/>
      <name val="Arial"/>
      <family val="2"/>
    </font>
    <font>
      <b/>
      <vertAlign val="superscript"/>
      <sz val="10"/>
      <name val="Arial"/>
      <family val="2"/>
    </font>
    <font>
      <b/>
      <sz val="8"/>
      <name val="Arial"/>
      <family val="2"/>
    </font>
    <font>
      <b/>
      <u/>
      <sz val="10"/>
      <name val="Arial"/>
      <family val="2"/>
    </font>
    <font>
      <sz val="11"/>
      <color indexed="8"/>
      <name val="Arial"/>
      <family val="2"/>
    </font>
    <font>
      <sz val="11"/>
      <name val="Arial"/>
      <family val="2"/>
    </font>
    <font>
      <b/>
      <sz val="14"/>
      <name val="Arial"/>
      <family val="2"/>
    </font>
    <font>
      <b/>
      <u/>
      <sz val="14"/>
      <name val="Arial"/>
      <family val="2"/>
    </font>
    <font>
      <sz val="11"/>
      <color indexed="9"/>
      <name val="Arial"/>
      <family val="2"/>
    </font>
    <font>
      <b/>
      <sz val="11"/>
      <color indexed="9"/>
      <name val="Arial"/>
      <family val="2"/>
    </font>
    <font>
      <b/>
      <sz val="14"/>
      <color indexed="8"/>
      <name val="Arial"/>
      <family val="2"/>
    </font>
    <font>
      <sz val="14"/>
      <color indexed="8"/>
      <name val="Arial"/>
      <family val="2"/>
    </font>
    <font>
      <sz val="14"/>
      <name val="Arial"/>
      <family val="2"/>
    </font>
    <font>
      <b/>
      <u/>
      <sz val="14"/>
      <color indexed="8"/>
      <name val="Arial"/>
      <family val="2"/>
    </font>
    <font>
      <sz val="8"/>
      <color indexed="9"/>
      <name val="Arial"/>
      <family val="2"/>
    </font>
    <font>
      <sz val="8"/>
      <color indexed="10"/>
      <name val="Arial"/>
      <family val="2"/>
    </font>
    <font>
      <sz val="10"/>
      <name val="Geneva"/>
    </font>
    <font>
      <sz val="7"/>
      <name val="Arial"/>
      <family val="2"/>
    </font>
    <font>
      <b/>
      <sz val="9"/>
      <name val="Arial"/>
      <family val="2"/>
    </font>
    <font>
      <b/>
      <sz val="22"/>
      <color indexed="18"/>
      <name val="Arial"/>
      <family val="2"/>
    </font>
    <font>
      <b/>
      <sz val="14"/>
      <color indexed="18"/>
      <name val="Arial"/>
      <family val="2"/>
    </font>
    <font>
      <sz val="9"/>
      <color indexed="8"/>
      <name val="Arial"/>
      <family val="2"/>
    </font>
    <font>
      <sz val="9"/>
      <color indexed="12"/>
      <name val="Arial"/>
      <family val="2"/>
    </font>
    <font>
      <b/>
      <sz val="10"/>
      <color indexed="18"/>
      <name val="Arial"/>
      <family val="2"/>
    </font>
    <font>
      <b/>
      <u val="singleAccounting"/>
      <sz val="10"/>
      <color indexed="18"/>
      <name val="Arial"/>
      <family val="2"/>
    </font>
    <font>
      <sz val="11"/>
      <name val="Book Antiqua"/>
      <family val="1"/>
    </font>
    <font>
      <sz val="12"/>
      <name val="Times New Roman"/>
      <family val="1"/>
    </font>
    <font>
      <sz val="10"/>
      <name val="MS Sans Serif"/>
      <family val="2"/>
    </font>
    <font>
      <sz val="8"/>
      <name val="Tms Rmn"/>
    </font>
    <font>
      <b/>
      <i/>
      <sz val="12"/>
      <name val="Arial"/>
      <family val="2"/>
    </font>
    <font>
      <b/>
      <sz val="12"/>
      <color indexed="9"/>
      <name val="Arial"/>
      <family val="2"/>
    </font>
    <font>
      <b/>
      <sz val="14"/>
      <color indexed="9"/>
      <name val="Arial"/>
      <family val="2"/>
    </font>
    <font>
      <b/>
      <i/>
      <sz val="14"/>
      <name val="Arial"/>
      <family val="2"/>
    </font>
    <font>
      <b/>
      <i/>
      <sz val="20"/>
      <name val="Arial"/>
      <family val="2"/>
    </font>
    <font>
      <b/>
      <sz val="16"/>
      <color indexed="9"/>
      <name val="Arial"/>
      <family val="2"/>
    </font>
    <font>
      <b/>
      <i/>
      <sz val="22"/>
      <name val="Arial"/>
      <family val="2"/>
    </font>
    <font>
      <sz val="11"/>
      <color indexed="8"/>
      <name val="Calibri"/>
      <family val="2"/>
    </font>
    <font>
      <sz val="9"/>
      <name val="Times New Roman"/>
      <family val="1"/>
    </font>
    <font>
      <sz val="7"/>
      <color indexed="12"/>
      <name val="Times New Roman"/>
      <family val="1"/>
    </font>
    <font>
      <sz val="11"/>
      <color indexed="9"/>
      <name val="Calibri"/>
      <family val="2"/>
    </font>
    <font>
      <sz val="8"/>
      <name val="Times New Roman"/>
      <family val="1"/>
    </font>
    <font>
      <sz val="8"/>
      <color indexed="12"/>
      <name val="Arial"/>
      <family val="2"/>
    </font>
    <font>
      <sz val="12"/>
      <color indexed="12"/>
      <name val="Times New Roman"/>
      <family val="1"/>
    </font>
    <font>
      <sz val="11"/>
      <color indexed="20"/>
      <name val="Calibri"/>
      <family val="2"/>
    </font>
    <font>
      <sz val="10"/>
      <name val="Palatino"/>
      <family val="1"/>
    </font>
    <font>
      <b/>
      <sz val="12"/>
      <color indexed="9"/>
      <name val="Times New Roman"/>
      <family val="1"/>
    </font>
    <font>
      <sz val="10"/>
      <color indexed="8"/>
      <name val="Tms Rmn"/>
    </font>
    <font>
      <strike/>
      <sz val="8"/>
      <name val="Arial"/>
      <family val="2"/>
    </font>
    <font>
      <sz val="8"/>
      <color indexed="12"/>
      <name val="Tms Rmn"/>
    </font>
    <font>
      <sz val="10"/>
      <color indexed="12"/>
      <name val="Times New Roman"/>
      <family val="1"/>
    </font>
    <font>
      <b/>
      <sz val="12"/>
      <name val="Times New Roman"/>
      <family val="1"/>
    </font>
    <font>
      <u val="singleAccounting"/>
      <sz val="10"/>
      <name val="Arial"/>
      <family val="2"/>
    </font>
    <font>
      <sz val="32"/>
      <name val="Times New Roman"/>
      <family val="1"/>
    </font>
    <font>
      <b/>
      <sz val="6"/>
      <color indexed="21"/>
      <name val="Wingdings"/>
      <charset val="2"/>
    </font>
    <font>
      <b/>
      <sz val="11"/>
      <color indexed="52"/>
      <name val="Calibri"/>
      <family val="2"/>
    </font>
    <font>
      <b/>
      <sz val="10"/>
      <name val="Helv"/>
    </font>
    <font>
      <sz val="6"/>
      <color indexed="10"/>
      <name val="Times New Roman"/>
      <family val="1"/>
    </font>
    <font>
      <b/>
      <sz val="11"/>
      <color indexed="9"/>
      <name val="Calibri"/>
      <family val="2"/>
    </font>
    <font>
      <b/>
      <sz val="8"/>
      <name val="Arial Narrow"/>
      <family val="2"/>
    </font>
    <font>
      <b/>
      <i/>
      <sz val="8"/>
      <name val="Arial"/>
      <family val="2"/>
    </font>
    <font>
      <sz val="10"/>
      <color indexed="11"/>
      <name val="Times New Roman"/>
      <family val="1"/>
    </font>
    <font>
      <sz val="10"/>
      <color indexed="10"/>
      <name val="Times New Roman"/>
      <family val="1"/>
    </font>
    <font>
      <sz val="11"/>
      <name val="Tms Rmn"/>
    </font>
    <font>
      <sz val="8"/>
      <name val="Palatino"/>
      <family val="1"/>
    </font>
    <font>
      <sz val="10"/>
      <color indexed="24"/>
      <name val="Arial"/>
      <family val="2"/>
    </font>
    <font>
      <sz val="10"/>
      <name val="Helv"/>
    </font>
    <font>
      <i/>
      <sz val="9"/>
      <name val="Tms Rmn"/>
    </font>
    <font>
      <sz val="10"/>
      <name val="Book Antiqua"/>
      <family val="1"/>
    </font>
    <font>
      <sz val="8"/>
      <color indexed="16"/>
      <name val="Palatino"/>
      <family val="1"/>
    </font>
    <font>
      <b/>
      <i/>
      <sz val="10"/>
      <name val="Arial"/>
      <family val="2"/>
    </font>
    <font>
      <sz val="1"/>
      <color indexed="16"/>
      <name val="Courier"/>
      <family val="3"/>
    </font>
    <font>
      <b/>
      <sz val="14"/>
      <color indexed="10"/>
      <name val="Times New Roman"/>
      <family val="1"/>
    </font>
    <font>
      <b/>
      <sz val="16"/>
      <color indexed="16"/>
      <name val="Arial"/>
      <family val="2"/>
    </font>
    <font>
      <sz val="9"/>
      <name val="New Century Schlbk"/>
    </font>
    <font>
      <sz val="9"/>
      <color indexed="12"/>
      <name val="Times New Roman"/>
      <family val="1"/>
    </font>
    <font>
      <b/>
      <sz val="10"/>
      <name val="Times New Roman"/>
      <family val="1"/>
    </font>
    <font>
      <sz val="8"/>
      <color indexed="12"/>
      <name val="Times New Roman"/>
      <family val="1"/>
    </font>
    <font>
      <u val="doubleAccounting"/>
      <sz val="10"/>
      <name val="Arial"/>
      <family val="2"/>
    </font>
    <font>
      <sz val="12"/>
      <color indexed="8"/>
      <name val="Arial MT"/>
    </font>
    <font>
      <sz val="9"/>
      <name val="Tms Rmn"/>
    </font>
    <font>
      <sz val="10"/>
      <name val="New Century Schlbk"/>
    </font>
    <font>
      <i/>
      <sz val="11"/>
      <color indexed="23"/>
      <name val="Calibri"/>
      <family val="2"/>
    </font>
    <font>
      <sz val="1"/>
      <color indexed="8"/>
      <name val="Courier"/>
      <family val="3"/>
    </font>
    <font>
      <i/>
      <sz val="1"/>
      <color indexed="8"/>
      <name val="Courier"/>
      <family val="3"/>
    </font>
    <font>
      <b/>
      <sz val="7"/>
      <color indexed="12"/>
      <name val="Arial"/>
      <family val="2"/>
    </font>
    <font>
      <b/>
      <sz val="10"/>
      <name val="Book Antiqua"/>
      <family val="1"/>
    </font>
    <font>
      <sz val="11"/>
      <color indexed="17"/>
      <name val="Calibri"/>
      <family val="2"/>
    </font>
    <font>
      <sz val="10"/>
      <color indexed="17"/>
      <name val="Times New Roman"/>
      <family val="1"/>
    </font>
    <font>
      <sz val="12"/>
      <color indexed="9"/>
      <name val="Times New Roman"/>
      <family val="1"/>
    </font>
    <font>
      <b/>
      <sz val="11"/>
      <name val="Helv"/>
      <family val="2"/>
    </font>
    <font>
      <b/>
      <sz val="11"/>
      <name val="Tms Rmn"/>
      <family val="1"/>
    </font>
    <font>
      <i/>
      <sz val="12"/>
      <name val="Tms Rmn"/>
    </font>
    <font>
      <b/>
      <sz val="8"/>
      <name val="Palatino"/>
      <family val="1"/>
    </font>
    <font>
      <b/>
      <sz val="15"/>
      <color indexed="56"/>
      <name val="Calibri"/>
      <family val="2"/>
    </font>
    <font>
      <b/>
      <sz val="13"/>
      <color indexed="56"/>
      <name val="Calibri"/>
      <family val="2"/>
    </font>
    <font>
      <b/>
      <sz val="11"/>
      <color indexed="56"/>
      <name val="Calibri"/>
      <family val="2"/>
    </font>
    <font>
      <b/>
      <sz val="16"/>
      <name val="Times New Roman"/>
      <family val="1"/>
    </font>
    <font>
      <b/>
      <sz val="12"/>
      <name val="Helv"/>
    </font>
    <font>
      <b/>
      <sz val="9"/>
      <name val="Times New Roman"/>
      <family val="1"/>
    </font>
    <font>
      <b/>
      <u/>
      <sz val="9"/>
      <name val="Times New Roman"/>
      <family val="1"/>
    </font>
    <font>
      <b/>
      <sz val="8"/>
      <name val="MS Sans Serif"/>
      <family val="2"/>
    </font>
    <font>
      <sz val="10"/>
      <color indexed="9"/>
      <name val="Times New Roman"/>
      <family val="1"/>
    </font>
    <font>
      <sz val="11"/>
      <color indexed="62"/>
      <name val="Calibri"/>
      <family val="2"/>
    </font>
    <font>
      <sz val="8"/>
      <color indexed="39"/>
      <name val="Arial"/>
      <family val="2"/>
    </font>
    <font>
      <sz val="10"/>
      <color indexed="12"/>
      <name val="Arial"/>
      <family val="2"/>
    </font>
    <font>
      <sz val="10"/>
      <color indexed="39"/>
      <name val="Times New Roman"/>
      <family val="1"/>
    </font>
    <font>
      <sz val="10"/>
      <name val="Arial Greek"/>
      <family val="2"/>
      <charset val="161"/>
    </font>
    <font>
      <b/>
      <sz val="8"/>
      <color indexed="12"/>
      <name val="Times New Roman"/>
      <family val="1"/>
    </font>
    <font>
      <b/>
      <sz val="8"/>
      <color indexed="8"/>
      <name val="Times New Roman"/>
      <family val="1"/>
    </font>
    <font>
      <b/>
      <sz val="7"/>
      <name val="Arial"/>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10"/>
      <name val="Palatino"/>
      <family val="1"/>
    </font>
    <font>
      <sz val="10"/>
      <color indexed="16"/>
      <name val="MS Sans Serif"/>
      <family val="2"/>
    </font>
    <font>
      <sz val="11"/>
      <color indexed="52"/>
      <name val="Calibri"/>
      <family val="2"/>
    </font>
    <font>
      <sz val="8"/>
      <name val="Arial Narrow"/>
      <family val="2"/>
    </font>
    <font>
      <sz val="4"/>
      <name val="Tms Rmn"/>
    </font>
    <font>
      <b/>
      <sz val="11"/>
      <name val="Helv"/>
    </font>
    <font>
      <sz val="26"/>
      <name val="Times New Roman"/>
      <family val="1"/>
    </font>
    <font>
      <sz val="11"/>
      <color indexed="60"/>
      <name val="Calibri"/>
      <family val="2"/>
    </font>
    <font>
      <sz val="10"/>
      <name val="CG Times (WN)"/>
    </font>
    <font>
      <sz val="7"/>
      <name val="Small Fonts"/>
      <family val="2"/>
    </font>
    <font>
      <b/>
      <i/>
      <sz val="16"/>
      <name val="Helv"/>
    </font>
    <font>
      <sz val="12"/>
      <name val="Helv"/>
    </font>
    <font>
      <sz val="10"/>
      <name val="Courier"/>
      <family val="3"/>
    </font>
    <font>
      <sz val="8"/>
      <name val="Helvetica"/>
      <family val="2"/>
    </font>
    <font>
      <sz val="7"/>
      <color indexed="12"/>
      <name val="Arial"/>
      <family val="2"/>
    </font>
    <font>
      <sz val="8"/>
      <color indexed="8"/>
      <name val="Times New Roman"/>
      <family val="1"/>
    </font>
    <font>
      <sz val="7"/>
      <name val="Helvetica"/>
      <family val="2"/>
    </font>
    <font>
      <sz val="7"/>
      <name val="Helv"/>
    </font>
    <font>
      <sz val="8"/>
      <name val="Book Antiqua"/>
      <family val="1"/>
    </font>
    <font>
      <b/>
      <sz val="8"/>
      <color indexed="72"/>
      <name val="Arial"/>
      <family val="2"/>
    </font>
    <font>
      <b/>
      <sz val="11"/>
      <color indexed="63"/>
      <name val="Calibri"/>
      <family val="2"/>
    </font>
    <font>
      <b/>
      <i/>
      <sz val="10"/>
      <color indexed="8"/>
      <name val="Arial"/>
      <family val="2"/>
    </font>
    <font>
      <b/>
      <i/>
      <sz val="22"/>
      <color indexed="8"/>
      <name val="Times New Roman"/>
      <family val="1"/>
    </font>
    <font>
      <b/>
      <sz val="26"/>
      <name val="Times New Roman"/>
      <family val="1"/>
    </font>
    <font>
      <b/>
      <sz val="18"/>
      <name val="Times New Roman"/>
      <family val="1"/>
    </font>
    <font>
      <sz val="10"/>
      <color indexed="16"/>
      <name val="Helvetica-Black"/>
    </font>
    <font>
      <sz val="12"/>
      <name val="Tms Rmn"/>
    </font>
    <font>
      <b/>
      <sz val="10"/>
      <name val="MS Sans Serif"/>
      <family val="2"/>
    </font>
    <font>
      <sz val="16"/>
      <name val="Times New Roman"/>
      <family val="1"/>
    </font>
    <font>
      <sz val="8"/>
      <name val="Wingdings"/>
      <charset val="2"/>
    </font>
    <font>
      <sz val="12"/>
      <name val="Arial MT"/>
    </font>
    <font>
      <sz val="9.5"/>
      <color indexed="23"/>
      <name val="Helvetica-Black"/>
    </font>
    <font>
      <sz val="10"/>
      <name val="Tms Rmn"/>
    </font>
    <font>
      <sz val="8"/>
      <name val="MS Sans Serif"/>
      <family val="2"/>
    </font>
    <font>
      <i/>
      <sz val="8"/>
      <name val="Times New Roman"/>
      <family val="1"/>
    </font>
    <font>
      <b/>
      <sz val="10"/>
      <name val="Verdana"/>
      <family val="2"/>
    </font>
    <font>
      <sz val="10"/>
      <name val="Verdana"/>
      <family val="2"/>
    </font>
    <font>
      <b/>
      <sz val="10"/>
      <color indexed="8"/>
      <name val="Times New Roman"/>
      <family val="1"/>
    </font>
    <font>
      <b/>
      <i/>
      <sz val="12"/>
      <color indexed="12"/>
      <name val="Arial"/>
      <family val="2"/>
    </font>
    <font>
      <i/>
      <sz val="10"/>
      <color indexed="8"/>
      <name val="Arial"/>
      <family val="2"/>
    </font>
    <font>
      <b/>
      <sz val="12"/>
      <name val="Tms Rmn"/>
    </font>
    <font>
      <b/>
      <sz val="8"/>
      <name val="Tms Rmn"/>
    </font>
    <font>
      <sz val="7.5"/>
      <name val="Times New Roman"/>
      <family val="1"/>
    </font>
    <font>
      <b/>
      <sz val="9"/>
      <name val="Palatino"/>
      <family val="1"/>
    </font>
    <font>
      <sz val="9"/>
      <color indexed="21"/>
      <name val="Helvetica-Black"/>
    </font>
    <font>
      <sz val="7"/>
      <name val="Palatino"/>
      <family val="1"/>
    </font>
    <font>
      <b/>
      <u val="singleAccounting"/>
      <sz val="14"/>
      <name val="Times New Roman"/>
      <family val="1"/>
    </font>
    <font>
      <i/>
      <sz val="14"/>
      <name val="Times New Roman"/>
      <family val="1"/>
    </font>
    <font>
      <sz val="14"/>
      <name val="Times New Roman"/>
      <family val="1"/>
    </font>
    <font>
      <b/>
      <sz val="14"/>
      <name val="Book Antiqua"/>
      <family val="1"/>
    </font>
    <font>
      <sz val="10"/>
      <name val="Sabon"/>
    </font>
    <font>
      <sz val="12"/>
      <color indexed="8"/>
      <name val="Palatino"/>
      <family val="1"/>
    </font>
    <font>
      <sz val="11"/>
      <color indexed="8"/>
      <name val="Helvetica-Black"/>
    </font>
    <font>
      <b/>
      <sz val="12"/>
      <name val="Book Antiqua"/>
      <family val="1"/>
    </font>
    <font>
      <b/>
      <u/>
      <sz val="9"/>
      <name val="Arial"/>
      <family val="2"/>
    </font>
    <font>
      <b/>
      <sz val="16"/>
      <name val="Tms Rmn"/>
    </font>
    <font>
      <b/>
      <sz val="8"/>
      <name val="Times New Roman"/>
      <family val="1"/>
    </font>
    <font>
      <b/>
      <sz val="8"/>
      <name val="Helv"/>
    </font>
    <font>
      <sz val="9"/>
      <color indexed="8"/>
      <name val="Times New Roman"/>
      <family val="1"/>
    </font>
    <font>
      <b/>
      <i/>
      <sz val="24"/>
      <name val="Arial"/>
      <family val="2"/>
    </font>
    <font>
      <sz val="1"/>
      <name val="Tms Rmn"/>
    </font>
    <font>
      <b/>
      <sz val="11"/>
      <color indexed="8"/>
      <name val="Calibri"/>
      <family val="2"/>
    </font>
    <font>
      <sz val="8"/>
      <color indexed="10"/>
      <name val="Arial Narrow"/>
      <family val="2"/>
    </font>
    <font>
      <sz val="10"/>
      <color indexed="10"/>
      <name val="Arial"/>
      <family val="2"/>
    </font>
    <font>
      <sz val="11"/>
      <color indexed="10"/>
      <name val="Calibri"/>
      <family val="2"/>
    </font>
    <font>
      <sz val="7"/>
      <name val="Times New Roman"/>
      <family val="1"/>
    </font>
    <font>
      <b/>
      <u/>
      <sz val="8"/>
      <name val="Times New Roman"/>
      <family val="1"/>
    </font>
    <font>
      <b/>
      <sz val="10"/>
      <color indexed="18"/>
      <name val="CG Times (WN)"/>
    </font>
    <font>
      <b/>
      <i/>
      <sz val="8"/>
      <color indexed="12"/>
      <name val="Times New Roman"/>
      <family val="1"/>
    </font>
    <font>
      <b/>
      <sz val="9"/>
      <color indexed="48"/>
      <name val="Arial"/>
      <family val="2"/>
    </font>
    <font>
      <b/>
      <sz val="14"/>
      <color indexed="8"/>
      <name val="Arial"/>
      <family val="2"/>
    </font>
    <font>
      <b/>
      <sz val="14"/>
      <color indexed="8"/>
      <name val="Arial"/>
      <family val="2"/>
    </font>
    <font>
      <sz val="14"/>
      <color indexed="8"/>
      <name val="Arial"/>
      <family val="2"/>
    </font>
    <font>
      <b/>
      <sz val="10"/>
      <color indexed="8"/>
      <name val="Arial"/>
      <family val="2"/>
    </font>
    <font>
      <sz val="9"/>
      <color indexed="10"/>
      <name val="Arial"/>
      <family val="2"/>
    </font>
    <font>
      <sz val="8"/>
      <color theme="1"/>
      <name val="Arial"/>
      <family val="2"/>
    </font>
    <font>
      <sz val="12"/>
      <color theme="1"/>
      <name val="Arial"/>
      <family val="2"/>
    </font>
    <font>
      <b/>
      <sz val="12"/>
      <color indexed="8"/>
      <name val="Arial"/>
      <family val="2"/>
    </font>
    <font>
      <sz val="14"/>
      <color theme="1"/>
      <name val="Arial"/>
      <family val="2"/>
    </font>
    <font>
      <b/>
      <sz val="12"/>
      <color theme="1"/>
      <name val="Arial"/>
      <family val="2"/>
    </font>
    <font>
      <b/>
      <sz val="10"/>
      <color theme="1"/>
      <name val="Arial"/>
      <family val="2"/>
    </font>
    <font>
      <sz val="10"/>
      <color rgb="FFFF0000"/>
      <name val="Arial"/>
      <family val="2"/>
    </font>
    <font>
      <sz val="10"/>
      <color theme="1"/>
      <name val="Arial"/>
      <family val="2"/>
    </font>
    <font>
      <sz val="11"/>
      <color theme="1"/>
      <name val="Calibri"/>
      <family val="2"/>
      <scheme val="minor"/>
    </font>
    <font>
      <b/>
      <sz val="18"/>
      <color indexed="56"/>
      <name val="Cambria"/>
      <family val="2"/>
    </font>
    <font>
      <b/>
      <sz val="8"/>
      <color theme="1"/>
      <name val="Arial"/>
      <family val="2"/>
    </font>
    <font>
      <sz val="8"/>
      <color rgb="FFFF0000"/>
      <name val="Arial"/>
      <family val="2"/>
    </font>
    <font>
      <b/>
      <vertAlign val="superscript"/>
      <sz val="8"/>
      <name val="Arial"/>
      <family val="2"/>
    </font>
    <font>
      <b/>
      <sz val="10"/>
      <color rgb="FFFF0000"/>
      <name val="Arial"/>
      <family val="2"/>
    </font>
    <font>
      <b/>
      <sz val="14"/>
      <color theme="1"/>
      <name val="Arial"/>
      <family val="2"/>
    </font>
    <font>
      <b/>
      <vertAlign val="superscript"/>
      <sz val="10"/>
      <color theme="1"/>
      <name val="Arial"/>
      <family val="2"/>
    </font>
    <font>
      <b/>
      <u/>
      <sz val="10"/>
      <color theme="1"/>
      <name val="Arial"/>
      <family val="2"/>
    </font>
    <font>
      <vertAlign val="superscript"/>
      <sz val="10"/>
      <name val="Arial"/>
      <family val="2"/>
    </font>
    <font>
      <vertAlign val="superscript"/>
      <sz val="10"/>
      <color indexed="8"/>
      <name val="Arial"/>
      <family val="2"/>
    </font>
    <font>
      <b/>
      <sz val="11"/>
      <color rgb="FFFF0000"/>
      <name val="Arial"/>
      <family val="2"/>
    </font>
    <font>
      <b/>
      <sz val="16"/>
      <color indexed="8"/>
      <name val="Arial"/>
      <family val="2"/>
    </font>
    <font>
      <u/>
      <sz val="10"/>
      <color theme="1"/>
      <name val="Arial"/>
      <family val="2"/>
    </font>
    <font>
      <b/>
      <sz val="16"/>
      <color theme="1"/>
      <name val="Arial"/>
      <family val="2"/>
    </font>
    <font>
      <b/>
      <sz val="11"/>
      <color theme="1"/>
      <name val="Arial"/>
      <family val="2"/>
    </font>
    <font>
      <b/>
      <u/>
      <sz val="11"/>
      <color theme="1"/>
      <name val="Arial"/>
      <family val="2"/>
    </font>
    <font>
      <sz val="11"/>
      <color theme="1"/>
      <name val="Arial"/>
      <family val="2"/>
    </font>
    <font>
      <b/>
      <vertAlign val="superscript"/>
      <sz val="10"/>
      <color indexed="9"/>
      <name val="Arial"/>
      <family val="2"/>
    </font>
    <font>
      <sz val="10"/>
      <color theme="0" tint="-0.34998626667073579"/>
      <name val="Arial"/>
      <family val="2"/>
    </font>
    <font>
      <sz val="11"/>
      <color theme="1"/>
      <name val="Calibri"/>
      <family val="2"/>
    </font>
  </fonts>
  <fills count="70">
    <fill>
      <patternFill patternType="none"/>
    </fill>
    <fill>
      <patternFill patternType="gray125"/>
    </fill>
    <fill>
      <patternFill patternType="solid">
        <fgColor indexed="22"/>
        <bgColor indexed="64"/>
      </patternFill>
    </fill>
    <fill>
      <patternFill patternType="solid">
        <fgColor indexed="43"/>
      </patternFill>
    </fill>
    <fill>
      <patternFill patternType="solid">
        <fgColor indexed="43"/>
        <bgColor indexed="64"/>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bgColor indexed="64"/>
      </patternFill>
    </fill>
    <fill>
      <patternFill patternType="solid">
        <fgColor indexed="56"/>
        <bgColor indexed="64"/>
      </patternFill>
    </fill>
    <fill>
      <patternFill patternType="solid">
        <fgColor indexed="9"/>
        <bgColor indexed="64"/>
      </patternFill>
    </fill>
    <fill>
      <patternFill patternType="solid">
        <fgColor indexed="18"/>
        <bgColor indexed="64"/>
      </patternFill>
    </fill>
    <fill>
      <patternFill patternType="solid">
        <fgColor indexed="35"/>
        <bgColor indexed="64"/>
      </patternFill>
    </fill>
    <fill>
      <patternFill patternType="solid">
        <fgColor indexed="22"/>
      </patternFill>
    </fill>
    <fill>
      <patternFill patternType="lightGray">
        <fgColor indexed="15"/>
      </patternFill>
    </fill>
    <fill>
      <patternFill patternType="solid">
        <fgColor indexed="55"/>
      </patternFill>
    </fill>
    <fill>
      <patternFill patternType="solid">
        <fgColor indexed="27"/>
        <bgColor indexed="64"/>
      </patternFill>
    </fill>
    <fill>
      <patternFill patternType="lightGray"/>
    </fill>
    <fill>
      <patternFill patternType="solid">
        <fgColor indexed="22"/>
        <bgColor indexed="22"/>
      </patternFill>
    </fill>
    <fill>
      <patternFill patternType="solid">
        <fgColor indexed="41"/>
        <bgColor indexed="41"/>
      </patternFill>
    </fill>
    <fill>
      <patternFill patternType="lightGray">
        <fgColor indexed="13"/>
      </patternFill>
    </fill>
    <fill>
      <patternFill patternType="solid">
        <fgColor indexed="15"/>
        <bgColor indexed="64"/>
      </patternFill>
    </fill>
    <fill>
      <patternFill patternType="solid">
        <fgColor indexed="26"/>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9"/>
      </patternFill>
    </fill>
    <fill>
      <patternFill patternType="lightGray">
        <fgColor indexed="10"/>
      </patternFill>
    </fill>
    <fill>
      <patternFill patternType="mediumGray">
        <fgColor indexed="22"/>
      </patternFill>
    </fill>
    <fill>
      <patternFill patternType="darkVertical"/>
    </fill>
    <fill>
      <patternFill patternType="gray125">
        <fgColor indexed="15"/>
      </patternFill>
    </fill>
    <fill>
      <patternFill patternType="gray0625"/>
    </fill>
    <fill>
      <patternFill patternType="solid">
        <fgColor indexed="62"/>
        <bgColor indexed="64"/>
      </patternFill>
    </fill>
    <fill>
      <patternFill patternType="solid">
        <fgColor indexed="16"/>
        <bgColor indexed="64"/>
      </patternFill>
    </fill>
    <fill>
      <patternFill patternType="solid">
        <fgColor indexed="8"/>
        <bgColor indexed="64"/>
      </patternFill>
    </fill>
    <fill>
      <patternFill patternType="solid">
        <fgColor indexed="42"/>
        <bgColor indexed="42"/>
      </patternFill>
    </fill>
    <fill>
      <patternFill patternType="solid">
        <fgColor indexed="49"/>
        <bgColor indexed="64"/>
      </patternFill>
    </fill>
    <fill>
      <patternFill patternType="solid">
        <fgColor indexed="13"/>
      </patternFill>
    </fill>
    <fill>
      <patternFill patternType="mediumGray">
        <fgColor indexed="11"/>
      </patternFill>
    </fill>
    <fill>
      <patternFill patternType="lightGray">
        <fgColor indexed="11"/>
      </patternFill>
    </fill>
    <fill>
      <patternFill patternType="darkUp">
        <fgColor indexed="8"/>
        <bgColor indexed="43"/>
      </patternFill>
    </fill>
    <fill>
      <patternFill patternType="solid">
        <fgColor rgb="FFFFFF99"/>
        <bgColor indexed="64"/>
      </patternFill>
    </fill>
    <fill>
      <patternFill patternType="solid">
        <fgColor rgb="FFFFFF00"/>
        <bgColor indexed="64"/>
      </patternFill>
    </fill>
    <fill>
      <patternFill patternType="solid">
        <fgColor theme="0" tint="-0.14999847407452621"/>
        <bgColor indexed="64"/>
      </patternFill>
    </fill>
    <fill>
      <patternFill patternType="darkUp">
        <fgColor indexed="8"/>
        <bgColor theme="0" tint="-0.14999847407452621"/>
      </patternFill>
    </fill>
    <fill>
      <patternFill patternType="solid">
        <fgColor rgb="FF99CCFF"/>
        <bgColor indexed="64"/>
      </patternFill>
    </fill>
    <fill>
      <patternFill patternType="solid">
        <fgColor theme="1"/>
        <bgColor indexed="64"/>
      </patternFill>
    </fill>
    <fill>
      <patternFill patternType="solid">
        <fgColor theme="0"/>
        <bgColor indexed="64"/>
      </patternFill>
    </fill>
    <fill>
      <patternFill patternType="solid">
        <fgColor indexed="43"/>
        <bgColor indexed="8"/>
      </patternFill>
    </fill>
    <fill>
      <patternFill patternType="solid">
        <fgColor rgb="FFFFFFCC"/>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right/>
      <top/>
      <bottom style="medium">
        <color indexed="18"/>
      </bottom>
      <diagonal/>
    </border>
    <border>
      <left/>
      <right/>
      <top style="hair">
        <color indexed="8"/>
      </top>
      <bottom style="hair">
        <color indexed="8"/>
      </bottom>
      <diagonal/>
    </border>
    <border>
      <left/>
      <right/>
      <top style="thin">
        <color indexed="8"/>
      </top>
      <bottom style="thin">
        <color indexed="8"/>
      </bottom>
      <diagonal/>
    </border>
    <border>
      <left/>
      <right/>
      <top/>
      <bottom style="thin">
        <color indexed="8"/>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4"/>
      </bottom>
      <diagonal/>
    </border>
    <border>
      <left style="medium">
        <color indexed="64"/>
      </left>
      <right/>
      <top/>
      <bottom/>
      <diagonal/>
    </border>
    <border>
      <left/>
      <right/>
      <top/>
      <bottom style="thin">
        <color indexed="64"/>
      </bottom>
      <diagonal/>
    </border>
    <border>
      <left style="thin">
        <color indexed="55"/>
      </left>
      <right style="thin">
        <color indexed="55"/>
      </right>
      <top style="thin">
        <color indexed="55"/>
      </top>
      <bottom style="thin">
        <color indexed="55"/>
      </bottom>
      <diagonal/>
    </border>
    <border>
      <left/>
      <right/>
      <top style="thick">
        <color indexed="64"/>
      </top>
      <bottom style="thick">
        <color indexed="64"/>
      </bottom>
      <diagonal/>
    </border>
    <border>
      <left/>
      <right style="medium">
        <color indexed="9"/>
      </right>
      <top/>
      <bottom style="medium">
        <color indexed="9"/>
      </bottom>
      <diagonal/>
    </border>
    <border>
      <left style="medium">
        <color indexed="9"/>
      </left>
      <right style="medium">
        <color indexed="9"/>
      </right>
      <top/>
      <bottom/>
      <diagonal/>
    </border>
    <border>
      <left/>
      <right style="thin">
        <color indexed="64"/>
      </right>
      <top/>
      <bottom/>
      <diagonal/>
    </border>
    <border>
      <left/>
      <right/>
      <top/>
      <bottom style="thin">
        <color indexed="4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dotted">
        <color indexed="64"/>
      </bottom>
      <diagonal/>
    </border>
    <border>
      <left/>
      <right/>
      <top/>
      <bottom style="double">
        <color indexed="8"/>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diagonal/>
    </border>
    <border>
      <left/>
      <right/>
      <top/>
      <bottom style="double">
        <color indexed="52"/>
      </bottom>
      <diagonal/>
    </border>
    <border>
      <left style="medium">
        <color indexed="64"/>
      </left>
      <right/>
      <top style="medium">
        <color indexed="64"/>
      </top>
      <bottom/>
      <diagonal/>
    </border>
    <border>
      <left/>
      <right/>
      <top/>
      <bottom style="hair">
        <color indexed="64"/>
      </bottom>
      <diagonal/>
    </border>
    <border>
      <left/>
      <right/>
      <top/>
      <bottom style="thin">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8"/>
      </left>
      <right style="thin">
        <color indexed="8"/>
      </right>
      <top style="thin">
        <color indexed="8"/>
      </top>
      <bottom style="thin">
        <color indexed="8"/>
      </bottom>
      <diagonal/>
    </border>
    <border>
      <left/>
      <right/>
      <top style="double">
        <color indexed="64"/>
      </top>
      <bottom style="hair">
        <color indexed="64"/>
      </bottom>
      <diagonal/>
    </border>
    <border>
      <left/>
      <right/>
      <top style="double">
        <color indexed="64"/>
      </top>
      <bottom/>
      <diagonal/>
    </border>
    <border>
      <left/>
      <right/>
      <top style="thick">
        <color indexed="64"/>
      </top>
      <bottom style="thin">
        <color indexed="64"/>
      </bottom>
      <diagonal/>
    </border>
    <border>
      <left/>
      <right style="hair">
        <color indexed="64"/>
      </right>
      <top style="thin">
        <color indexed="64"/>
      </top>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9"/>
      </top>
      <bottom style="thin">
        <color indexed="63"/>
      </bottom>
      <diagonal/>
    </border>
    <border>
      <left style="thick">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9"/>
      </right>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thin">
        <color indexed="64"/>
      </bottom>
      <diagonal/>
    </border>
    <border>
      <left style="medium">
        <color auto="1"/>
      </left>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3103">
    <xf numFmtId="0" fontId="0"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5" fontId="53" fillId="0" borderId="0" applyFont="0" applyFill="0" applyBorder="0" applyAlignment="0" applyProtection="0"/>
    <xf numFmtId="8" fontId="53" fillId="0" borderId="0" applyFont="0" applyFill="0" applyBorder="0" applyAlignment="0" applyProtection="0"/>
    <xf numFmtId="181" fontId="23" fillId="0" borderId="0" applyFont="0" applyFill="0" applyBorder="0" applyAlignment="0" applyProtection="0">
      <protection locked="0"/>
    </xf>
    <xf numFmtId="7" fontId="54" fillId="0" borderId="1" applyFill="0" applyBorder="0" applyProtection="0"/>
    <xf numFmtId="9" fontId="53" fillId="0" borderId="0" applyFont="0" applyFill="0" applyBorder="0" applyAlignment="0" applyProtection="0"/>
    <xf numFmtId="10" fontId="53" fillId="0" borderId="0" applyFont="0" applyFill="0" applyBorder="0" applyAlignment="0" applyProtection="0"/>
    <xf numFmtId="182" fontId="23" fillId="0" borderId="0" applyFont="0" applyFill="0" applyBorder="0" applyAlignment="0"/>
    <xf numFmtId="0" fontId="55" fillId="0" borderId="0" applyFont="0" applyAlignment="0">
      <alignment horizontal="center" vertical="center"/>
    </xf>
    <xf numFmtId="0" fontId="55" fillId="0" borderId="0" applyFont="0" applyAlignment="0">
      <alignment horizontal="center" vertical="center"/>
    </xf>
    <xf numFmtId="264" fontId="55" fillId="0" borderId="0" applyFont="0" applyAlignment="0">
      <alignment horizontal="center" vertical="center"/>
    </xf>
    <xf numFmtId="264" fontId="55" fillId="0" borderId="0" applyFont="0" applyAlignment="0">
      <alignment horizontal="center" vertical="center"/>
    </xf>
    <xf numFmtId="183" fontId="18" fillId="0" borderId="0" applyFont="0" applyFill="0" applyBorder="0" applyAlignment="0" applyProtection="0"/>
    <xf numFmtId="18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xf numFmtId="0" fontId="18" fillId="0" borderId="0"/>
    <xf numFmtId="264" fontId="18" fillId="0" borderId="0"/>
    <xf numFmtId="264" fontId="18" fillId="0" borderId="0"/>
    <xf numFmtId="0" fontId="18" fillId="0" borderId="0"/>
    <xf numFmtId="0" fontId="18" fillId="0" borderId="0"/>
    <xf numFmtId="264" fontId="18" fillId="0" borderId="0"/>
    <xf numFmtId="264" fontId="18" fillId="0" borderId="0"/>
    <xf numFmtId="43" fontId="23" fillId="0" borderId="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2" borderId="0"/>
    <xf numFmtId="0" fontId="18" fillId="2" borderId="0"/>
    <xf numFmtId="264" fontId="18" fillId="2" borderId="0"/>
    <xf numFmtId="264" fontId="18" fillId="2" borderId="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85" fontId="18" fillId="0" borderId="0" applyFont="0" applyFill="0" applyBorder="0" applyAlignment="0" applyProtection="0"/>
    <xf numFmtId="178"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7" fontId="24" fillId="0" borderId="0" applyFont="0" applyFill="0" applyBorder="0" applyAlignment="0" applyProtection="0"/>
    <xf numFmtId="186" fontId="18"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4" fontId="23"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8" fillId="0" borderId="0" applyFont="0" applyFill="0" applyBorder="0" applyAlignment="0" applyProtection="0"/>
    <xf numFmtId="188"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8"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4" fontId="23"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8" fontId="18" fillId="0" borderId="0" applyFont="0" applyFill="0" applyBorder="0" applyAlignment="0" applyProtection="0"/>
    <xf numFmtId="186" fontId="18" fillId="0" borderId="0" applyFont="0" applyFill="0" applyBorder="0" applyAlignment="0" applyProtection="0"/>
    <xf numFmtId="188"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0" fontId="3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37" fillId="0" borderId="0" applyFont="0" applyFill="0" applyBorder="0" applyAlignment="0" applyProtection="0"/>
    <xf numFmtId="264" fontId="37" fillId="0" borderId="0" applyFont="0" applyFill="0" applyBorder="0" applyAlignment="0" applyProtection="0"/>
    <xf numFmtId="264" fontId="37" fillId="0" borderId="0" applyFont="0" applyFill="0" applyBorder="0" applyAlignment="0" applyProtection="0"/>
    <xf numFmtId="188" fontId="18" fillId="0" borderId="0" applyFont="0" applyFill="0" applyBorder="0" applyAlignment="0" applyProtection="0"/>
    <xf numFmtId="189" fontId="23" fillId="0" borderId="0" applyFont="0" applyFill="0" applyBorder="0" applyAlignment="0" applyProtection="0"/>
    <xf numFmtId="37" fontId="23" fillId="0" borderId="0" applyFont="0" applyFill="0" applyBorder="0" applyAlignment="0" applyProtection="0"/>
    <xf numFmtId="187" fontId="18" fillId="0" borderId="0" applyFont="0" applyFill="0" applyBorder="0" applyAlignment="0" applyProtection="0"/>
    <xf numFmtId="187" fontId="42" fillId="0" borderId="0" applyFont="0" applyFill="0" applyBorder="0" applyAlignment="0" applyProtection="0"/>
    <xf numFmtId="189" fontId="23" fillId="0" borderId="0" applyFont="0" applyFill="0" applyBorder="0" applyAlignment="0" applyProtection="0"/>
    <xf numFmtId="37" fontId="23" fillId="0" borderId="0" applyFont="0" applyFill="0" applyBorder="0" applyAlignment="0" applyProtection="0"/>
    <xf numFmtId="188" fontId="18" fillId="0" borderId="0" applyFont="0" applyFill="0" applyBorder="0" applyAlignment="0" applyProtection="0"/>
    <xf numFmtId="187"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8"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8" fontId="18" fillId="0" borderId="0" applyFont="0" applyFill="0" applyBorder="0" applyAlignment="0" applyProtection="0"/>
    <xf numFmtId="39" fontId="18" fillId="0" borderId="0" applyFont="0" applyFill="0" applyBorder="0" applyAlignment="0" applyProtection="0"/>
    <xf numFmtId="190" fontId="18" fillId="0" borderId="0" applyFont="0" applyFill="0" applyBorder="0" applyAlignment="0" applyProtection="0"/>
    <xf numFmtId="39"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191" fontId="18" fillId="0" borderId="0" applyFont="0" applyFill="0" applyBorder="0" applyAlignment="0" applyProtection="0"/>
    <xf numFmtId="0"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8" fillId="3" borderId="0" applyNumberFormat="0" applyFont="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xf numFmtId="0" fontId="18" fillId="0" borderId="0"/>
    <xf numFmtId="264" fontId="18" fillId="0" borderId="0"/>
    <xf numFmtId="264" fontId="18" fillId="0" borderId="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4" fontId="42"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5" fontId="23"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6"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5" fontId="23"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5" fontId="23"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7" fontId="37" fillId="0" borderId="0" applyFont="0" applyFill="0" applyBorder="0" applyAlignment="0" applyProtection="0"/>
    <xf numFmtId="198" fontId="23" fillId="0" borderId="0" applyFont="0" applyFill="0" applyBorder="0" applyAlignment="0" applyProtection="0"/>
    <xf numFmtId="199" fontId="23" fillId="0" borderId="0" applyFont="0" applyFill="0" applyBorder="0" applyAlignment="0" applyProtection="0"/>
    <xf numFmtId="200" fontId="23" fillId="0" borderId="0" applyFont="0" applyFill="0" applyBorder="0" applyAlignment="0" applyProtection="0"/>
    <xf numFmtId="193" fontId="18" fillId="0" borderId="0" applyFont="0" applyFill="0" applyBorder="0" applyAlignment="0" applyProtection="0"/>
    <xf numFmtId="196" fontId="18" fillId="0" borderId="0" applyFont="0" applyFill="0" applyBorder="0" applyAlignment="0" applyProtection="0"/>
    <xf numFmtId="193" fontId="42" fillId="0" borderId="0" applyFont="0" applyFill="0" applyBorder="0" applyAlignment="0" applyProtection="0"/>
    <xf numFmtId="200" fontId="23"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192" fontId="18" fillId="0" borderId="0" applyFont="0" applyFill="0" applyBorder="0" applyAlignment="0" applyProtection="0"/>
    <xf numFmtId="193"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3" fontId="23"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4"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5"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3" fontId="23"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64" fontId="23" fillId="0" borderId="0" applyFont="0" applyFill="0" applyBorder="0" applyAlignment="0" applyProtection="0"/>
    <xf numFmtId="264" fontId="23"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3" fontId="23"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6" fontId="37" fillId="0" borderId="0" applyFont="0" applyFill="0" applyBorder="0" applyAlignment="0" applyProtection="0"/>
    <xf numFmtId="207" fontId="23" fillId="0" borderId="0" applyFont="0" applyFill="0" applyBorder="0" applyAlignment="0" applyProtection="0"/>
    <xf numFmtId="208" fontId="23" fillId="0" borderId="0" applyFont="0" applyFill="0" applyBorder="0" applyAlignment="0" applyProtection="0"/>
    <xf numFmtId="209" fontId="23" fillId="0" borderId="0" applyFont="0" applyFill="0" applyBorder="0" applyAlignment="0" applyProtection="0"/>
    <xf numFmtId="201" fontId="18" fillId="0" borderId="0" applyFont="0" applyFill="0" applyBorder="0" applyProtection="0">
      <alignment horizontal="right"/>
    </xf>
    <xf numFmtId="201" fontId="18" fillId="0" borderId="0" applyFont="0" applyFill="0" applyBorder="0" applyProtection="0">
      <alignment horizontal="right"/>
    </xf>
    <xf numFmtId="201" fontId="18" fillId="0" borderId="0" applyFont="0" applyFill="0" applyBorder="0" applyProtection="0">
      <alignment horizontal="right"/>
    </xf>
    <xf numFmtId="202" fontId="18" fillId="0" borderId="0" applyFont="0" applyFill="0" applyBorder="0" applyAlignment="0" applyProtection="0"/>
    <xf numFmtId="204" fontId="18" fillId="0" borderId="0" applyFont="0" applyFill="0" applyBorder="0" applyAlignment="0" applyProtection="0"/>
    <xf numFmtId="209" fontId="23"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2" fontId="18" fillId="0" borderId="0" applyFont="0" applyFill="0" applyBorder="0" applyAlignment="0" applyProtection="0"/>
    <xf numFmtId="201" fontId="18" fillId="0" borderId="0" applyFont="0" applyFill="0" applyBorder="0" applyProtection="0">
      <alignment horizontal="right"/>
    </xf>
    <xf numFmtId="20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xf numFmtId="0" fontId="18" fillId="0" borderId="0"/>
    <xf numFmtId="264" fontId="18" fillId="0" borderId="0"/>
    <xf numFmtId="264" fontId="18" fillId="0" borderId="0"/>
    <xf numFmtId="183" fontId="18" fillId="0" borderId="0" applyFont="0" applyFill="0" applyBorder="0" applyProtection="0">
      <alignment horizontal="right"/>
    </xf>
    <xf numFmtId="210" fontId="18" fillId="0" borderId="0" applyFont="0" applyFill="0" applyBorder="0" applyAlignment="0" applyProtection="0"/>
    <xf numFmtId="210" fontId="18" fillId="0" borderId="2" applyFont="0" applyFill="0" applyAlignment="0" applyProtection="0"/>
    <xf numFmtId="210" fontId="18" fillId="0" borderId="2" applyFont="0" applyFill="0" applyAlignment="0" applyProtection="0"/>
    <xf numFmtId="210" fontId="18" fillId="0" borderId="2" applyFont="0" applyFill="0" applyAlignment="0" applyProtection="0"/>
    <xf numFmtId="210" fontId="18" fillId="0" borderId="2" applyFont="0" applyFill="0" applyAlignment="0" applyProtection="0"/>
    <xf numFmtId="210" fontId="18" fillId="0" borderId="2" applyFont="0" applyFill="0" applyAlignment="0" applyProtection="0"/>
    <xf numFmtId="210" fontId="18" fillId="0" borderId="2" applyFont="0" applyFill="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2" fontId="23"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2" fontId="23"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2" fontId="23"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3" fontId="23" fillId="0" borderId="0" applyFont="0" applyFill="0" applyBorder="0" applyAlignment="0" applyProtection="0"/>
    <xf numFmtId="214" fontId="23" fillId="0" borderId="0" applyFont="0" applyFill="0" applyBorder="0" applyAlignment="0" applyProtection="0"/>
    <xf numFmtId="215" fontId="23" fillId="0" borderId="0" applyFont="0" applyFill="0" applyBorder="0" applyAlignment="0" applyProtection="0"/>
    <xf numFmtId="183"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211" fontId="18" fillId="0" borderId="0" applyFont="0" applyFill="0" applyBorder="0" applyAlignment="0" applyProtection="0"/>
    <xf numFmtId="215" fontId="23"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183" fontId="18" fillId="0" borderId="0" applyFont="0" applyFill="0" applyBorder="0" applyProtection="0">
      <alignment horizontal="right"/>
    </xf>
    <xf numFmtId="211"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217" fontId="23"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7" fontId="23"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7" fontId="23"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8" fontId="37" fillId="0" borderId="0" applyFont="0" applyFill="0" applyBorder="0" applyAlignment="0" applyProtection="0"/>
    <xf numFmtId="219" fontId="23" fillId="0" borderId="0" applyFont="0" applyFill="0" applyBorder="0" applyAlignment="0" applyProtection="0"/>
    <xf numFmtId="37" fontId="23" fillId="0" borderId="0" applyFont="0" applyFill="0" applyBorder="0" applyAlignment="0" applyProtection="0"/>
    <xf numFmtId="220" fontId="23" fillId="0" borderId="0" applyFont="0" applyFill="0" applyBorder="0" applyAlignment="0" applyProtection="0"/>
    <xf numFmtId="164" fontId="23" fillId="0" borderId="0" applyFont="0" applyFill="0" applyBorder="0" applyAlignment="0" applyProtection="0"/>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216" fontId="18" fillId="0" borderId="0" applyFont="0" applyFill="0" applyBorder="0" applyAlignment="0" applyProtection="0"/>
    <xf numFmtId="164" fontId="23"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84" fontId="18" fillId="0" borderId="0" applyFont="0" applyFill="0" applyBorder="0" applyProtection="0">
      <alignment horizontal="right"/>
    </xf>
    <xf numFmtId="216"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xf numFmtId="0" fontId="18" fillId="0" borderId="0"/>
    <xf numFmtId="264" fontId="18" fillId="0" borderId="0"/>
    <xf numFmtId="264" fontId="18" fillId="0" borderId="0"/>
    <xf numFmtId="0" fontId="18" fillId="0" borderId="0"/>
    <xf numFmtId="0" fontId="18" fillId="0" borderId="0"/>
    <xf numFmtId="264" fontId="18" fillId="0" borderId="0"/>
    <xf numFmtId="264" fontId="18" fillId="0" borderId="0"/>
    <xf numFmtId="0" fontId="18" fillId="0" borderId="0"/>
    <xf numFmtId="0" fontId="18" fillId="0" borderId="0"/>
    <xf numFmtId="264" fontId="18" fillId="0" borderId="0"/>
    <xf numFmtId="264" fontId="18" fillId="0" borderId="0"/>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5" fillId="0" borderId="0">
      <alignment vertical="top"/>
    </xf>
    <xf numFmtId="0" fontId="15" fillId="0" borderId="0">
      <alignment vertical="top"/>
    </xf>
    <xf numFmtId="264" fontId="15" fillId="0" borderId="0">
      <alignment vertical="top"/>
    </xf>
    <xf numFmtId="264" fontId="15"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Protection="0">
      <alignment vertical="top"/>
    </xf>
    <xf numFmtId="0" fontId="57"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58" fillId="0" borderId="3" applyNumberFormat="0" applyFill="0" applyAlignment="0" applyProtection="0"/>
    <xf numFmtId="0" fontId="59" fillId="0" borderId="0" applyNumberFormat="0" applyFill="0" applyBorder="0" applyAlignment="0" applyProtection="0"/>
    <xf numFmtId="0" fontId="58" fillId="4" borderId="0" applyNumberFormat="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0" applyNumberFormat="0" applyFill="0" applyBorder="0" applyAlignment="0" applyProtection="0"/>
    <xf numFmtId="0" fontId="58" fillId="0" borderId="3" applyNumberFormat="0" applyFill="0" applyAlignment="0" applyProtection="0"/>
    <xf numFmtId="0" fontId="58" fillId="0" borderId="0" applyNumberFormat="0" applyFill="0" applyBorder="0" applyAlignment="0" applyProtection="0"/>
    <xf numFmtId="0" fontId="60" fillId="0" borderId="2" applyNumberFormat="0" applyFill="0" applyProtection="0">
      <alignment horizontal="center"/>
    </xf>
    <xf numFmtId="0" fontId="60" fillId="0" borderId="2" applyNumberFormat="0" applyFill="0" applyProtection="0">
      <alignment horizontal="centerContinuous"/>
    </xf>
    <xf numFmtId="0" fontId="60" fillId="0" borderId="2" applyNumberFormat="0" applyFill="0" applyProtection="0">
      <alignment horizontal="centerContinuous"/>
    </xf>
    <xf numFmtId="0" fontId="60" fillId="0" borderId="2" applyNumberFormat="0" applyFill="0" applyProtection="0">
      <alignment horizontal="centerContinuous"/>
    </xf>
    <xf numFmtId="0" fontId="60" fillId="0" borderId="2" applyNumberFormat="0" applyFill="0" applyProtection="0">
      <alignment horizontal="centerContinuous"/>
    </xf>
    <xf numFmtId="0" fontId="60" fillId="0" borderId="2" applyNumberFormat="0" applyFill="0" applyProtection="0">
      <alignment horizontal="centerContinuous"/>
    </xf>
    <xf numFmtId="0" fontId="60" fillId="0" borderId="2" applyNumberFormat="0" applyFill="0" applyProtection="0">
      <alignment horizontal="centerContinuous"/>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60" fillId="0" borderId="2" applyNumberFormat="0" applyFill="0" applyProtection="0">
      <alignment horizontal="center"/>
    </xf>
    <xf numFmtId="0" fontId="24" fillId="0" borderId="5" applyNumberFormat="0" applyFont="0" applyFill="0" applyAlignment="0" applyProtection="0"/>
    <xf numFmtId="0" fontId="24" fillId="0" borderId="5" applyNumberFormat="0" applyFont="0" applyFill="0" applyAlignment="0" applyProtection="0"/>
    <xf numFmtId="0" fontId="24" fillId="0" borderId="5" applyNumberFormat="0" applyFont="0" applyFill="0" applyAlignment="0" applyProtection="0"/>
    <xf numFmtId="0" fontId="24" fillId="0" borderId="5" applyNumberFormat="0" applyFont="0" applyFill="0" applyAlignment="0" applyProtection="0"/>
    <xf numFmtId="0" fontId="24" fillId="0" borderId="5" applyNumberFormat="0" applyFont="0" applyFill="0" applyAlignment="0" applyProtection="0"/>
    <xf numFmtId="0" fontId="24" fillId="0" borderId="5" applyNumberFormat="0" applyFont="0" applyFill="0" applyAlignment="0" applyProtection="0"/>
    <xf numFmtId="0" fontId="60" fillId="0" borderId="0" applyNumberFormat="0" applyFill="0" applyBorder="0" applyProtection="0">
      <alignment horizontal="left"/>
    </xf>
    <xf numFmtId="0" fontId="60" fillId="0" borderId="0" applyNumberFormat="0" applyFill="0" applyBorder="0" applyProtection="0">
      <alignment horizontal="left"/>
    </xf>
    <xf numFmtId="0" fontId="61" fillId="0" borderId="0" applyNumberFormat="0" applyFill="0" applyBorder="0" applyProtection="0">
      <alignment horizontal="centerContinuous"/>
    </xf>
    <xf numFmtId="0" fontId="61" fillId="0" borderId="0" applyNumberFormat="0" applyFill="0" applyBorder="0" applyProtection="0">
      <alignment horizontal="centerContinuous"/>
    </xf>
    <xf numFmtId="0" fontId="61" fillId="0" borderId="0" applyNumberFormat="0" applyFill="0" applyProtection="0">
      <alignment horizontal="centerContinuous"/>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lignment vertical="top"/>
    </xf>
    <xf numFmtId="264" fontId="18" fillId="0" borderId="0">
      <alignment vertical="top"/>
    </xf>
    <xf numFmtId="264" fontId="18" fillId="0" borderId="0">
      <alignment vertical="top"/>
    </xf>
    <xf numFmtId="0" fontId="18" fillId="0" borderId="0" applyFont="0" applyFill="0" applyBorder="0" applyAlignment="0" applyProtection="0"/>
    <xf numFmtId="0" fontId="18" fillId="0" borderId="0" applyFont="0" applyFill="0" applyBorder="0" applyAlignment="0" applyProtection="0"/>
    <xf numFmtId="264" fontId="18" fillId="0" borderId="0" applyFont="0" applyFill="0" applyBorder="0" applyAlignment="0" applyProtection="0"/>
    <xf numFmtId="264" fontId="18"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3" fillId="0" borderId="0" applyNumberFormat="0" applyFill="0" applyBorder="0" applyAlignment="0" applyProtection="0"/>
    <xf numFmtId="221" fontId="63" fillId="0" borderId="0" applyFont="0" applyFill="0" applyBorder="0" applyAlignment="0" applyProtection="0"/>
    <xf numFmtId="222" fontId="63" fillId="0" borderId="0" applyFont="0" applyFill="0" applyBorder="0" applyAlignment="0" applyProtection="0"/>
    <xf numFmtId="0" fontId="62" fillId="0" borderId="0"/>
    <xf numFmtId="1" fontId="64" fillId="0" borderId="0"/>
    <xf numFmtId="176" fontId="64" fillId="0" borderId="0"/>
    <xf numFmtId="168" fontId="64" fillId="0" borderId="0"/>
    <xf numFmtId="2" fontId="64" fillId="0" borderId="0"/>
    <xf numFmtId="10" fontId="64" fillId="0" borderId="0"/>
    <xf numFmtId="1" fontId="65" fillId="0" borderId="0"/>
    <xf numFmtId="38" fontId="23" fillId="0" borderId="6"/>
    <xf numFmtId="223" fontId="23" fillId="0" borderId="0" applyFont="0" applyFill="0" applyBorder="0" applyAlignment="0" applyProtection="0">
      <protection locked="0"/>
    </xf>
    <xf numFmtId="0" fontId="66" fillId="5" borderId="7" applyNumberFormat="0" applyFill="0" applyBorder="0" applyAlignment="0">
      <alignment horizontal="left"/>
    </xf>
    <xf numFmtId="0" fontId="30" fillId="5" borderId="0" applyNumberFormat="0" applyFill="0" applyBorder="0" applyAlignment="0"/>
    <xf numFmtId="0" fontId="67" fillId="6" borderId="7" applyNumberFormat="0" applyFill="0" applyBorder="0" applyAlignment="0">
      <alignment horizontal="left"/>
    </xf>
    <xf numFmtId="0" fontId="68" fillId="7" borderId="0" applyNumberFormat="0" applyFill="0" applyBorder="0" applyAlignment="0"/>
    <xf numFmtId="0" fontId="69" fillId="0" borderId="0" applyNumberFormat="0" applyFill="0" applyBorder="0" applyAlignment="0"/>
    <xf numFmtId="0" fontId="70" fillId="0" borderId="8" applyNumberFormat="0" applyFill="0" applyBorder="0" applyAlignment="0">
      <alignment horizontal="left"/>
    </xf>
    <xf numFmtId="0" fontId="18" fillId="0" borderId="9" applyNumberFormat="0" applyFont="0" applyFill="0" applyBorder="0" applyAlignment="0">
      <alignment horizontal="left"/>
    </xf>
    <xf numFmtId="0" fontId="71" fillId="8" borderId="10" applyNumberFormat="0" applyFill="0" applyBorder="0" applyAlignment="0">
      <alignment horizontal="centerContinuous"/>
    </xf>
    <xf numFmtId="0" fontId="43" fillId="0" borderId="0" applyNumberFormat="0" applyFill="0" applyBorder="0" applyAlignment="0"/>
    <xf numFmtId="0" fontId="43" fillId="9" borderId="11" applyNumberFormat="0" applyFill="0" applyBorder="0" applyAlignment="0"/>
    <xf numFmtId="0" fontId="72" fillId="0" borderId="8" applyNumberFormat="0" applyFill="0" applyBorder="0" applyAlignment="0"/>
    <xf numFmtId="0" fontId="43" fillId="0" borderId="0" applyNumberFormat="0" applyFill="0" applyBorder="0" applyAlignment="0"/>
    <xf numFmtId="0" fontId="73" fillId="10"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224" fontId="74" fillId="0" borderId="9" applyNumberFormat="0" applyFont="0" applyFill="0" applyBorder="0" applyAlignment="0"/>
    <xf numFmtId="225" fontId="75" fillId="0" borderId="0">
      <protection locked="0"/>
    </xf>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9" borderId="0" applyNumberFormat="0" applyBorder="0" applyAlignment="0" applyProtection="0"/>
    <xf numFmtId="0" fontId="76" fillId="20" borderId="0" applyNumberFormat="0" applyBorder="0" applyAlignment="0" applyProtection="0"/>
    <xf numFmtId="0" fontId="76" fillId="17" borderId="0" applyNumberFormat="0" applyBorder="0" applyAlignment="0" applyProtection="0"/>
    <xf numFmtId="0" fontId="76" fillId="18"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6"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7" borderId="0" applyNumberFormat="0" applyBorder="0" applyAlignment="0" applyProtection="0"/>
    <xf numFmtId="179" fontId="74" fillId="0" borderId="0" applyFont="0" applyFill="0" applyBorder="0" applyAlignment="0" applyProtection="0"/>
    <xf numFmtId="41" fontId="16" fillId="0" borderId="0"/>
    <xf numFmtId="0" fontId="16" fillId="0" borderId="0" applyNumberFormat="0" applyAlignment="0"/>
    <xf numFmtId="0" fontId="18" fillId="0" borderId="0"/>
    <xf numFmtId="0" fontId="77" fillId="0" borderId="0">
      <alignment horizontal="center" wrapText="1"/>
      <protection locked="0"/>
    </xf>
    <xf numFmtId="0" fontId="18" fillId="0" borderId="0" applyNumberFormat="0" applyFill="0" applyBorder="0" applyAlignment="0" applyProtection="0"/>
    <xf numFmtId="0" fontId="37" fillId="0" borderId="0" applyNumberFormat="0" applyFill="0" applyBorder="0" applyAlignment="0" applyProtection="0"/>
    <xf numFmtId="226" fontId="78" fillId="28" borderId="12"/>
    <xf numFmtId="43" fontId="78" fillId="28" borderId="12"/>
    <xf numFmtId="227" fontId="78" fillId="28" borderId="12"/>
    <xf numFmtId="43" fontId="78" fillId="28" borderId="12"/>
    <xf numFmtId="0" fontId="79" fillId="0" borderId="0" applyNumberFormat="0" applyFill="0" applyBorder="0" applyAlignment="0" applyProtection="0"/>
    <xf numFmtId="0" fontId="19" fillId="2" borderId="0" applyNumberFormat="0" applyFont="0" applyBorder="0" applyAlignment="0" applyProtection="0"/>
    <xf numFmtId="0" fontId="80" fillId="11" borderId="0" applyNumberFormat="0" applyBorder="0" applyAlignment="0" applyProtection="0"/>
    <xf numFmtId="228" fontId="81" fillId="0" borderId="0"/>
    <xf numFmtId="229" fontId="81" fillId="0" borderId="0"/>
    <xf numFmtId="0" fontId="82" fillId="29" borderId="13" applyNumberFormat="0" applyFont="0" applyFill="0" applyAlignment="0"/>
    <xf numFmtId="0" fontId="83" fillId="0" borderId="0" applyNumberFormat="0" applyFill="0" applyBorder="0" applyAlignment="0" applyProtection="0"/>
    <xf numFmtId="0" fontId="84" fillId="0" borderId="0" applyNumberFormat="0" applyFill="0" applyBorder="0" applyAlignment="0" applyProtection="0"/>
    <xf numFmtId="0" fontId="11" fillId="30" borderId="0" applyNumberFormat="0" applyFill="0" applyBorder="0" applyAlignment="0" applyProtection="0">
      <protection locked="0"/>
    </xf>
    <xf numFmtId="0" fontId="85" fillId="0" borderId="0" applyNumberFormat="0" applyFill="0" applyBorder="0" applyAlignment="0" applyProtection="0"/>
    <xf numFmtId="230" fontId="75" fillId="0" borderId="0">
      <protection locked="0"/>
    </xf>
    <xf numFmtId="231" fontId="75" fillId="0" borderId="0">
      <alignment horizontal="right"/>
      <protection locked="0"/>
    </xf>
    <xf numFmtId="0" fontId="21" fillId="31" borderId="14">
      <alignment horizontal="center" vertical="center"/>
    </xf>
    <xf numFmtId="0" fontId="21" fillId="31" borderId="15">
      <alignment horizontal="center"/>
    </xf>
    <xf numFmtId="7" fontId="86" fillId="0" borderId="0">
      <alignment horizontal="right"/>
      <protection locked="0"/>
    </xf>
    <xf numFmtId="0" fontId="75" fillId="0" borderId="0">
      <alignment horizontal="right"/>
      <protection locked="0"/>
    </xf>
    <xf numFmtId="232" fontId="18" fillId="0" borderId="0"/>
    <xf numFmtId="0" fontId="87" fillId="0" borderId="11" applyNumberFormat="0" applyFill="0" applyAlignment="0" applyProtection="0"/>
    <xf numFmtId="0" fontId="13" fillId="30" borderId="16" applyNumberFormat="0" applyFill="0" applyBorder="0" applyAlignment="0" applyProtection="0">
      <protection locked="0"/>
    </xf>
    <xf numFmtId="0" fontId="77" fillId="0" borderId="8" applyNumberFormat="0" applyFont="0" applyFill="0" applyAlignment="0" applyProtection="0"/>
    <xf numFmtId="0" fontId="77" fillId="0" borderId="17" applyNumberFormat="0" applyFont="0" applyFill="0" applyAlignment="0" applyProtection="0"/>
    <xf numFmtId="0" fontId="53" fillId="0" borderId="11" applyNumberFormat="0" applyFont="0" applyFill="0" applyAlignment="0" applyProtection="0"/>
    <xf numFmtId="0" fontId="53" fillId="0" borderId="18" applyNumberFormat="0" applyFont="0" applyFill="0" applyAlignment="0" applyProtection="0"/>
    <xf numFmtId="0" fontId="53" fillId="0" borderId="16" applyNumberFormat="0" applyFont="0" applyFill="0" applyAlignment="0" applyProtection="0"/>
    <xf numFmtId="0" fontId="53" fillId="0" borderId="19" applyNumberFormat="0" applyFont="0" applyFill="0" applyAlignment="0" applyProtection="0"/>
    <xf numFmtId="233" fontId="88" fillId="0" borderId="0" applyFont="0" applyFill="0" applyBorder="0" applyAlignment="0" applyProtection="0"/>
    <xf numFmtId="234" fontId="18" fillId="32" borderId="20" applyFont="0" applyFill="0" applyBorder="0" applyAlignment="0" applyProtection="0"/>
    <xf numFmtId="235" fontId="18" fillId="32" borderId="21" applyFont="0" applyFill="0" applyBorder="0" applyAlignment="0" applyProtection="0"/>
    <xf numFmtId="0" fontId="88" fillId="0" borderId="0" applyFont="0" applyFill="0" applyBorder="0" applyAlignment="0" applyProtection="0"/>
    <xf numFmtId="236" fontId="23" fillId="0" borderId="0">
      <alignment horizontal="right"/>
    </xf>
    <xf numFmtId="0" fontId="89" fillId="0" borderId="11">
      <alignment horizontal="centerContinuous"/>
    </xf>
    <xf numFmtId="8" fontId="16" fillId="0" borderId="0">
      <alignment horizontal="right"/>
    </xf>
    <xf numFmtId="0" fontId="90" fillId="0" borderId="0">
      <alignment horizontal="right"/>
    </xf>
    <xf numFmtId="0" fontId="63" fillId="0" borderId="0"/>
    <xf numFmtId="170" fontId="15" fillId="0" borderId="0" applyFill="0" applyBorder="0" applyAlignment="0"/>
    <xf numFmtId="237" fontId="18" fillId="0" borderId="0" applyFill="0" applyBorder="0" applyAlignment="0"/>
    <xf numFmtId="0" fontId="91" fillId="33" borderId="22" applyNumberFormat="0" applyAlignment="0" applyProtection="0"/>
    <xf numFmtId="39" fontId="77" fillId="34" borderId="0" applyNumberFormat="0" applyFont="0" applyBorder="0" applyAlignment="0"/>
    <xf numFmtId="0" fontId="92" fillId="0" borderId="0"/>
    <xf numFmtId="238" fontId="23" fillId="0" borderId="0"/>
    <xf numFmtId="0" fontId="87" fillId="0" borderId="11" applyNumberFormat="0" applyFont="0" applyFill="0" applyProtection="0">
      <alignment horizontal="centerContinuous" vertical="center"/>
    </xf>
    <xf numFmtId="0" fontId="23" fillId="0" borderId="0" applyNumberFormat="0" applyFont="0" applyFill="0" applyBorder="0" applyProtection="0">
      <alignment horizontal="centerContinuous"/>
    </xf>
    <xf numFmtId="43" fontId="93" fillId="0" borderId="0" applyFill="0" applyBorder="0" applyAlignment="0" applyProtection="0"/>
    <xf numFmtId="0" fontId="94" fillId="35" borderId="23" applyNumberFormat="0" applyAlignment="0" applyProtection="0"/>
    <xf numFmtId="239" fontId="95" fillId="2" borderId="1" applyNumberFormat="0">
      <alignment horizontal="center" wrapText="1"/>
      <protection locked="0"/>
    </xf>
    <xf numFmtId="0" fontId="16" fillId="0" borderId="0" applyNumberFormat="0" applyFill="0" applyBorder="0" applyAlignment="0" applyProtection="0"/>
    <xf numFmtId="0" fontId="96" fillId="0" borderId="0" applyNumberFormat="0" applyFill="0" applyBorder="0" applyAlignment="0" applyProtection="0"/>
    <xf numFmtId="0" fontId="18" fillId="0" borderId="11" applyNumberFormat="0" applyFill="0" applyBorder="0" applyAlignment="0" applyProtection="0">
      <alignment horizontal="center"/>
    </xf>
    <xf numFmtId="38" fontId="86" fillId="0" borderId="0" applyNumberFormat="0" applyFill="0" applyBorder="0" applyAlignment="0" applyProtection="0">
      <protection locked="0"/>
    </xf>
    <xf numFmtId="38" fontId="97" fillId="0" borderId="0" applyNumberFormat="0" applyFill="0" applyBorder="0" applyAlignment="0" applyProtection="0">
      <protection locked="0"/>
    </xf>
    <xf numFmtId="38" fontId="98" fillId="0" borderId="0" applyNumberFormat="0" applyFill="0" applyBorder="0" applyAlignment="0" applyProtection="0">
      <protection locked="0"/>
    </xf>
    <xf numFmtId="0" fontId="87" fillId="0" borderId="0" applyNumberFormat="0" applyFill="0" applyBorder="0" applyProtection="0">
      <alignment horizontal="center" vertical="center"/>
    </xf>
    <xf numFmtId="43" fontId="12" fillId="0" borderId="0" applyFont="0" applyFill="0" applyBorder="0" applyAlignment="0" applyProtection="0"/>
    <xf numFmtId="240" fontId="99" fillId="0" borderId="0"/>
    <xf numFmtId="240" fontId="99" fillId="0" borderId="0"/>
    <xf numFmtId="240" fontId="99" fillId="0" borderId="0"/>
    <xf numFmtId="240" fontId="99" fillId="0" borderId="0"/>
    <xf numFmtId="240" fontId="99" fillId="0" borderId="0"/>
    <xf numFmtId="240" fontId="99" fillId="0" borderId="0"/>
    <xf numFmtId="240" fontId="99" fillId="0" borderId="0"/>
    <xf numFmtId="240" fontId="99" fillId="0" borderId="0"/>
    <xf numFmtId="241" fontId="23" fillId="0" borderId="0" applyFont="0" applyFill="0" applyBorder="0" applyAlignment="0" applyProtection="0">
      <protection locked="0"/>
    </xf>
    <xf numFmtId="40" fontId="23" fillId="0" borderId="0" applyFont="0" applyFill="0" applyBorder="0" applyAlignment="0" applyProtection="0">
      <protection locked="0"/>
    </xf>
    <xf numFmtId="242" fontId="18" fillId="0" borderId="0" applyFont="0" applyFill="0" applyBorder="0" applyAlignment="0" applyProtection="0"/>
    <xf numFmtId="39" fontId="18" fillId="0" borderId="0" applyFont="0" applyFill="0" applyBorder="0" applyAlignment="0" applyProtection="0"/>
    <xf numFmtId="243" fontId="18" fillId="0" borderId="0" applyFont="0" applyFill="0" applyBorder="0" applyAlignment="0" applyProtection="0">
      <alignment horizontal="center"/>
    </xf>
    <xf numFmtId="242" fontId="18" fillId="0" borderId="0" applyFont="0" applyFill="0" applyBorder="0" applyAlignment="0" applyProtection="0">
      <alignment horizontal="right"/>
    </xf>
    <xf numFmtId="5" fontId="54" fillId="0" borderId="24" applyFill="0" applyBorder="0" applyProtection="0"/>
    <xf numFmtId="5" fontId="54" fillId="0" borderId="24" applyFill="0" applyBorder="0" applyProtection="0"/>
    <xf numFmtId="244" fontId="18" fillId="0" borderId="0" applyFont="0" applyFill="0" applyBorder="0" applyAlignment="0" applyProtection="0"/>
    <xf numFmtId="37" fontId="54" fillId="0" borderId="24" applyFill="0" applyBorder="0" applyProtection="0"/>
    <xf numFmtId="43" fontId="15" fillId="0" borderId="0" applyFont="0" applyFill="0" applyBorder="0" applyAlignment="0" applyProtection="0">
      <alignment vertical="top"/>
    </xf>
    <xf numFmtId="43" fontId="15" fillId="0" borderId="0" applyFont="0" applyFill="0" applyBorder="0" applyAlignment="0" applyProtection="0">
      <alignment vertical="top"/>
    </xf>
    <xf numFmtId="43" fontId="16"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245" fontId="18" fillId="0" borderId="0" applyFont="0" applyFill="0" applyBorder="0" applyAlignment="0" applyProtection="0">
      <alignment horizontal="right"/>
    </xf>
    <xf numFmtId="43" fontId="18" fillId="0" borderId="0" applyFont="0" applyFill="0" applyBorder="0" applyAlignment="0" applyProtection="0"/>
    <xf numFmtId="43" fontId="11" fillId="0" borderId="0" applyFont="0" applyFill="0" applyBorder="0" applyAlignment="0" applyProtection="0"/>
    <xf numFmtId="0" fontId="10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0" fillId="0" borderId="0" applyFont="0" applyFill="0" applyBorder="0" applyAlignment="0" applyProtection="0"/>
    <xf numFmtId="246" fontId="18" fillId="0" borderId="0" applyFont="0" applyFill="0" applyBorder="0" applyAlignment="0" applyProtection="0"/>
    <xf numFmtId="3" fontId="18" fillId="0" borderId="0" applyFill="0" applyBorder="0" applyAlignment="0" applyProtection="0"/>
    <xf numFmtId="3" fontId="101" fillId="0" borderId="0" applyFont="0" applyFill="0" applyBorder="0" applyAlignment="0" applyProtection="0"/>
    <xf numFmtId="0" fontId="102" fillId="0" borderId="0"/>
    <xf numFmtId="247" fontId="23" fillId="0" borderId="0">
      <alignment horizontal="right"/>
    </xf>
    <xf numFmtId="3" fontId="103" fillId="0" borderId="0">
      <protection locked="0"/>
    </xf>
    <xf numFmtId="239" fontId="95" fillId="36" borderId="1" applyNumberFormat="0">
      <alignment horizontal="center" wrapText="1"/>
      <protection locked="0"/>
    </xf>
    <xf numFmtId="0" fontId="28" fillId="0" borderId="0" applyNumberFormat="0" applyAlignment="0">
      <alignment horizontal="left"/>
    </xf>
    <xf numFmtId="0" fontId="102" fillId="0" borderId="0"/>
    <xf numFmtId="44" fontId="12" fillId="0" borderId="0" applyFont="0" applyFill="0" applyBorder="0" applyAlignment="0" applyProtection="0"/>
    <xf numFmtId="6" fontId="23" fillId="0" borderId="0" applyFont="0" applyFill="0" applyBorder="0" applyAlignment="0" applyProtection="0">
      <protection locked="0"/>
    </xf>
    <xf numFmtId="8" fontId="23" fillId="0" borderId="0" applyFont="0" applyFill="0" applyBorder="0" applyAlignment="0" applyProtection="0">
      <protection locked="0"/>
    </xf>
    <xf numFmtId="230" fontId="16" fillId="0" borderId="0" applyFont="0" applyFill="0" applyBorder="0" applyAlignment="0"/>
    <xf numFmtId="8" fontId="104" fillId="0" borderId="0" applyBorder="0"/>
    <xf numFmtId="0" fontId="77" fillId="0" borderId="0" applyFont="0" applyFill="0" applyBorder="0" applyAlignment="0" applyProtection="0"/>
    <xf numFmtId="248" fontId="18" fillId="0" borderId="0" applyFont="0" applyFill="0" applyBorder="0" applyAlignment="0" applyProtection="0">
      <alignment horizontal="right"/>
    </xf>
    <xf numFmtId="44" fontId="18" fillId="0" borderId="0" applyFont="0" applyFill="0" applyBorder="0" applyAlignment="0" applyProtection="0"/>
    <xf numFmtId="249" fontId="18" fillId="0" borderId="0" applyFont="0" applyFill="0" applyBorder="0" applyAlignment="0" applyProtection="0">
      <alignment horizontal="right"/>
    </xf>
    <xf numFmtId="44" fontId="15" fillId="0" borderId="0" applyFont="0" applyFill="0" applyBorder="0" applyAlignment="0" applyProtection="0">
      <alignment vertical="top"/>
    </xf>
    <xf numFmtId="0" fontId="105" fillId="0" borderId="0" applyFont="0" applyFill="0" applyBorder="0" applyAlignment="0" applyProtection="0"/>
    <xf numFmtId="44" fontId="18" fillId="0" borderId="0" applyFont="0" applyFill="0" applyBorder="0" applyAlignment="0" applyProtection="0"/>
    <xf numFmtId="44" fontId="106" fillId="0" borderId="0" applyFont="0" applyFill="0" applyBorder="0" applyAlignment="0" applyProtection="0"/>
    <xf numFmtId="44" fontId="11" fillId="0" borderId="0" applyFont="0" applyFill="0" applyBorder="0" applyAlignment="0" applyProtection="0"/>
    <xf numFmtId="0" fontId="105"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alignment vertical="top"/>
    </xf>
    <xf numFmtId="44" fontId="15" fillId="0" borderId="0" applyFont="0" applyFill="0" applyBorder="0" applyAlignment="0" applyProtection="0">
      <alignment vertical="top"/>
    </xf>
    <xf numFmtId="44" fontId="64" fillId="0" borderId="0" applyFont="0" applyFill="0" applyBorder="0" applyAlignment="0" applyProtection="0"/>
    <xf numFmtId="0" fontId="100" fillId="0" borderId="0" applyFont="0" applyFill="0" applyBorder="0" applyAlignment="0" applyProtection="0"/>
    <xf numFmtId="250" fontId="107" fillId="0" borderId="0">
      <protection locked="0"/>
    </xf>
    <xf numFmtId="251" fontId="18" fillId="0" borderId="0"/>
    <xf numFmtId="7" fontId="33" fillId="0" borderId="0" applyFill="0" applyBorder="0" applyProtection="0"/>
    <xf numFmtId="178" fontId="108" fillId="0" borderId="0"/>
    <xf numFmtId="0" fontId="109" fillId="0" borderId="0">
      <alignment horizontal="right"/>
    </xf>
    <xf numFmtId="230" fontId="18" fillId="0" borderId="0" applyNumberFormat="0">
      <alignment horizontal="right"/>
    </xf>
    <xf numFmtId="252" fontId="16" fillId="28" borderId="0" applyFont="0" applyFill="0" applyBorder="0" applyAlignment="0" applyProtection="0">
      <alignment horizontal="right"/>
    </xf>
    <xf numFmtId="244" fontId="18" fillId="28" borderId="0" applyFill="0" applyBorder="0" applyAlignment="0" applyProtection="0">
      <alignment horizontal="right"/>
    </xf>
    <xf numFmtId="14" fontId="33" fillId="37" borderId="0" applyFill="0" applyBorder="0" applyProtection="0">
      <alignment horizontal="right"/>
    </xf>
    <xf numFmtId="15" fontId="39" fillId="0" borderId="0" applyFill="0" applyBorder="0" applyAlignment="0"/>
    <xf numFmtId="253" fontId="39" fillId="28" borderId="0" applyFont="0" applyFill="0" applyBorder="0" applyAlignment="0" applyProtection="0"/>
    <xf numFmtId="254" fontId="78" fillId="28" borderId="25" applyFont="0" applyFill="0" applyBorder="0" applyAlignment="0" applyProtection="0"/>
    <xf numFmtId="253" fontId="16" fillId="28" borderId="0" applyFont="0" applyFill="0" applyBorder="0" applyAlignment="0" applyProtection="0"/>
    <xf numFmtId="17" fontId="39" fillId="0" borderId="0" applyFill="0" applyBorder="0">
      <alignment horizontal="right"/>
    </xf>
    <xf numFmtId="255" fontId="18" fillId="0" borderId="0" applyFont="0" applyFill="0" applyBorder="0" applyAlignment="0" applyProtection="0"/>
    <xf numFmtId="0" fontId="100" fillId="0" borderId="0" applyFont="0" applyFill="0" applyBorder="0" applyAlignment="0" applyProtection="0"/>
    <xf numFmtId="256" fontId="23" fillId="0" borderId="0" applyFont="0" applyFill="0" applyBorder="0" applyAlignment="0" applyProtection="0"/>
    <xf numFmtId="14" fontId="33" fillId="37" borderId="0" applyFill="0" applyBorder="0" applyProtection="0">
      <alignment horizontal="right"/>
    </xf>
    <xf numFmtId="14" fontId="23" fillId="0" borderId="0">
      <alignment horizontal="right"/>
      <protection locked="0"/>
    </xf>
    <xf numFmtId="3" fontId="110" fillId="0" borderId="26">
      <protection locked="0"/>
    </xf>
    <xf numFmtId="37" fontId="111" fillId="28" borderId="0" applyFont="0" applyFill="0" applyBorder="0" applyAlignment="0" applyProtection="0">
      <alignment horizontal="center"/>
    </xf>
    <xf numFmtId="257" fontId="39" fillId="2" borderId="0" applyFont="0" applyFill="0" applyBorder="0" applyAlignment="0" applyProtection="0">
      <alignment vertical="center"/>
    </xf>
    <xf numFmtId="258" fontId="18" fillId="2" borderId="0" applyFont="0" applyFill="0" applyBorder="0" applyAlignment="0" applyProtection="0">
      <alignment vertical="center"/>
    </xf>
    <xf numFmtId="39" fontId="39" fillId="30" borderId="0" applyFont="0" applyFill="0" applyBorder="0" applyAlignment="0" applyProtection="0">
      <alignment vertical="center"/>
    </xf>
    <xf numFmtId="259" fontId="24" fillId="0" borderId="0"/>
    <xf numFmtId="0" fontId="103" fillId="0" borderId="0" applyAlignment="0"/>
    <xf numFmtId="0" fontId="18" fillId="0" borderId="0" applyFont="0" applyFill="0" applyBorder="0" applyAlignment="0" applyProtection="0"/>
    <xf numFmtId="43" fontId="18" fillId="0" borderId="0" applyFont="0" applyFill="0" applyBorder="0" applyAlignment="0" applyProtection="0"/>
    <xf numFmtId="260" fontId="18" fillId="0" borderId="0" applyFont="0" applyFill="0" applyBorder="0" applyAlignment="0" applyProtection="0"/>
    <xf numFmtId="0" fontId="112" fillId="0" borderId="0" applyFont="0" applyFill="0" applyBorder="0" applyAlignment="0" applyProtection="0"/>
    <xf numFmtId="261" fontId="18" fillId="0" borderId="0" applyFont="0" applyFill="0" applyBorder="0" applyAlignment="0" applyProtection="0"/>
    <xf numFmtId="262" fontId="77" fillId="0" borderId="0"/>
    <xf numFmtId="262" fontId="113" fillId="0" borderId="0">
      <protection locked="0"/>
    </xf>
    <xf numFmtId="7" fontId="77" fillId="0" borderId="0"/>
    <xf numFmtId="7" fontId="16" fillId="0" borderId="0"/>
    <xf numFmtId="263" fontId="18" fillId="0" borderId="27" applyNumberFormat="0" applyFont="0" applyFill="0" applyAlignment="0" applyProtection="0"/>
    <xf numFmtId="42" fontId="114" fillId="0" borderId="0" applyFill="0" applyBorder="0" applyAlignment="0" applyProtection="0"/>
    <xf numFmtId="0" fontId="115" fillId="0" borderId="28"/>
    <xf numFmtId="0" fontId="24" fillId="0" borderId="0" applyNumberFormat="0" applyAlignment="0">
      <alignment horizontal="left"/>
    </xf>
    <xf numFmtId="0" fontId="29" fillId="0" borderId="0" applyNumberFormat="0" applyAlignment="0">
      <alignment horizontal="left"/>
    </xf>
    <xf numFmtId="4" fontId="116" fillId="0" borderId="29">
      <alignment vertical="top" wrapText="1"/>
      <protection locked="0"/>
    </xf>
    <xf numFmtId="6" fontId="117" fillId="0" borderId="0">
      <alignment horizontal="right" vertical="top" wrapText="1"/>
      <protection locked="0"/>
    </xf>
    <xf numFmtId="264" fontId="18" fillId="0" borderId="0" applyFont="0" applyFill="0" applyBorder="0" applyAlignment="0" applyProtection="0"/>
    <xf numFmtId="0" fontId="118" fillId="0" borderId="0" applyNumberFormat="0" applyFill="0" applyBorder="0" applyAlignment="0" applyProtection="0"/>
    <xf numFmtId="0" fontId="119" fillId="0" borderId="0">
      <protection locked="0"/>
    </xf>
    <xf numFmtId="0" fontId="119" fillId="0" borderId="0">
      <protection locked="0"/>
    </xf>
    <xf numFmtId="0" fontId="120" fillId="0" borderId="0">
      <protection locked="0"/>
    </xf>
    <xf numFmtId="0" fontId="119" fillId="0" borderId="0">
      <protection locked="0"/>
    </xf>
    <xf numFmtId="0" fontId="119" fillId="0" borderId="0">
      <protection locked="0"/>
    </xf>
    <xf numFmtId="0" fontId="119" fillId="0" borderId="0">
      <protection locked="0"/>
    </xf>
    <xf numFmtId="0" fontId="120" fillId="0" borderId="0">
      <protection locked="0"/>
    </xf>
    <xf numFmtId="3" fontId="121" fillId="0" borderId="0" applyNumberFormat="0" applyFont="0" applyFill="0" applyBorder="0" applyAlignment="0" applyProtection="0">
      <alignment horizontal="left"/>
    </xf>
    <xf numFmtId="4" fontId="116" fillId="0" borderId="30" applyAlignment="0">
      <alignment vertical="top" wrapText="1"/>
      <protection locked="0"/>
    </xf>
    <xf numFmtId="250" fontId="107" fillId="0" borderId="0">
      <protection locked="0"/>
    </xf>
    <xf numFmtId="265" fontId="18" fillId="28" borderId="0" applyFont="0" applyFill="0" applyBorder="0" applyAlignment="0"/>
    <xf numFmtId="2" fontId="101" fillId="0" borderId="0" applyFont="0" applyFill="0" applyBorder="0" applyAlignment="0" applyProtection="0"/>
    <xf numFmtId="0" fontId="102" fillId="0" borderId="0"/>
    <xf numFmtId="0" fontId="102" fillId="0" borderId="0"/>
    <xf numFmtId="266" fontId="33" fillId="0" borderId="0" applyFill="0" applyBorder="0" applyProtection="0"/>
    <xf numFmtId="0" fontId="104" fillId="0" borderId="0"/>
    <xf numFmtId="0" fontId="122" fillId="0" borderId="0" applyNumberFormat="0" applyFill="0" applyBorder="0" applyAlignment="0" applyProtection="0"/>
    <xf numFmtId="0" fontId="54" fillId="0" borderId="0" applyNumberFormat="0" applyFill="0" applyBorder="0" applyAlignment="0" applyProtection="0"/>
    <xf numFmtId="241" fontId="16" fillId="30" borderId="1" applyFont="0" applyBorder="0" applyAlignment="0" applyProtection="0">
      <alignment vertical="top"/>
    </xf>
    <xf numFmtId="0" fontId="123" fillId="12" borderId="0" applyNumberFormat="0" applyBorder="0" applyAlignment="0" applyProtection="0"/>
    <xf numFmtId="43" fontId="124" fillId="0" borderId="0" applyNumberFormat="0" applyFill="0" applyBorder="0" applyAlignment="0" applyProtection="0">
      <alignment horizontal="center"/>
    </xf>
    <xf numFmtId="38" fontId="16" fillId="2" borderId="0" applyNumberFormat="0" applyBorder="0" applyAlignment="0" applyProtection="0"/>
    <xf numFmtId="38" fontId="16" fillId="2" borderId="0" applyNumberFormat="0" applyBorder="0" applyAlignment="0" applyProtection="0"/>
    <xf numFmtId="0" fontId="125" fillId="0" borderId="0" applyNumberFormat="0" applyFill="0" applyProtection="0">
      <alignment horizontal="left"/>
    </xf>
    <xf numFmtId="267" fontId="18" fillId="0" borderId="0" applyFont="0" applyFill="0" applyBorder="0" applyAlignment="0" applyProtection="0">
      <alignment horizontal="right"/>
    </xf>
    <xf numFmtId="0" fontId="126" fillId="0" borderId="0"/>
    <xf numFmtId="0" fontId="127" fillId="0" borderId="0"/>
    <xf numFmtId="0" fontId="128" fillId="1" borderId="0">
      <alignment horizontal="center"/>
    </xf>
    <xf numFmtId="0" fontId="30" fillId="0" borderId="31" applyNumberFormat="0" applyAlignment="0" applyProtection="0">
      <alignment horizontal="left" vertical="center"/>
    </xf>
    <xf numFmtId="0" fontId="30" fillId="0" borderId="7">
      <alignment horizontal="left" vertical="center"/>
    </xf>
    <xf numFmtId="0" fontId="129" fillId="0" borderId="0">
      <alignment horizontal="center"/>
    </xf>
    <xf numFmtId="0" fontId="19" fillId="38" borderId="0" applyNumberFormat="0" applyBorder="0" applyAlignment="0"/>
    <xf numFmtId="0" fontId="129" fillId="0" borderId="0">
      <alignment horizontal="center"/>
    </xf>
    <xf numFmtId="0" fontId="130" fillId="0" borderId="32" applyNumberFormat="0" applyFill="0" applyAlignment="0" applyProtection="0"/>
    <xf numFmtId="0" fontId="131" fillId="0" borderId="33" applyNumberFormat="0" applyFill="0" applyAlignment="0" applyProtection="0"/>
    <xf numFmtId="0" fontId="132" fillId="0" borderId="34" applyNumberFormat="0" applyFill="0" applyAlignment="0" applyProtection="0"/>
    <xf numFmtId="0" fontId="132" fillId="0" borderId="0" applyNumberFormat="0" applyFill="0" applyBorder="0" applyAlignment="0" applyProtection="0"/>
    <xf numFmtId="238" fontId="133" fillId="0" borderId="0">
      <alignment horizontal="right"/>
    </xf>
    <xf numFmtId="238" fontId="133" fillId="0" borderId="0">
      <alignment horizontal="left"/>
    </xf>
    <xf numFmtId="0" fontId="19" fillId="0" borderId="11" applyNumberFormat="0" applyProtection="0"/>
    <xf numFmtId="0" fontId="134" fillId="0" borderId="0"/>
    <xf numFmtId="0" fontId="135" fillId="0" borderId="0" applyNumberFormat="0" applyFill="0" applyBorder="0" applyAlignment="0" applyProtection="0">
      <alignment horizontal="center"/>
    </xf>
    <xf numFmtId="0" fontId="136" fillId="0" borderId="0" applyNumberFormat="0" applyFill="0" applyBorder="0" applyAlignment="0" applyProtection="0">
      <alignment horizontal="center"/>
    </xf>
    <xf numFmtId="0" fontId="137" fillId="0" borderId="8">
      <alignment horizontal="center"/>
    </xf>
    <xf numFmtId="0" fontId="137" fillId="0" borderId="0">
      <alignment horizontal="center"/>
    </xf>
    <xf numFmtId="178" fontId="51" fillId="0" borderId="0" applyNumberFormat="0"/>
    <xf numFmtId="241" fontId="138" fillId="30" borderId="0" applyNumberFormat="0" applyBorder="0" applyAlignment="0" applyProtection="0">
      <protection locked="0"/>
    </xf>
    <xf numFmtId="10" fontId="85" fillId="0" borderId="0" applyNumberFormat="0" applyFill="0" applyBorder="0" applyAlignment="0" applyProtection="0">
      <alignment horizontal="right"/>
    </xf>
    <xf numFmtId="10" fontId="16" fillId="28" borderId="1" applyNumberFormat="0" applyBorder="0" applyAlignment="0" applyProtection="0"/>
    <xf numFmtId="10" fontId="16" fillId="28" borderId="1" applyNumberFormat="0" applyBorder="0" applyAlignment="0" applyProtection="0"/>
    <xf numFmtId="0" fontId="139" fillId="15" borderId="22" applyNumberFormat="0" applyAlignment="0" applyProtection="0"/>
    <xf numFmtId="8" fontId="16" fillId="28" borderId="0" applyFont="0" applyBorder="0" applyAlignment="0" applyProtection="0">
      <protection locked="0"/>
    </xf>
    <xf numFmtId="254" fontId="16" fillId="28" borderId="0" applyFont="0" applyBorder="0" applyAlignment="0" applyProtection="0">
      <protection locked="0"/>
    </xf>
    <xf numFmtId="265" fontId="16" fillId="28" borderId="0" applyFont="0" applyBorder="0" applyAlignment="0">
      <protection locked="0"/>
    </xf>
    <xf numFmtId="241" fontId="16" fillId="28" borderId="0">
      <protection locked="0"/>
    </xf>
    <xf numFmtId="268" fontId="16" fillId="28" borderId="0" applyFont="0" applyBorder="0" applyAlignment="0">
      <protection locked="0"/>
    </xf>
    <xf numFmtId="10" fontId="16" fillId="28" borderId="0">
      <protection locked="0"/>
    </xf>
    <xf numFmtId="241" fontId="140" fillId="28" borderId="0" applyNumberFormat="0" applyBorder="0" applyAlignment="0">
      <protection locked="0"/>
    </xf>
    <xf numFmtId="172" fontId="16" fillId="28" borderId="0" applyNumberFormat="0" applyFont="0" applyBorder="0" applyAlignment="0" applyProtection="0">
      <alignment horizontal="center"/>
      <protection locked="0"/>
    </xf>
    <xf numFmtId="168" fontId="16" fillId="28" borderId="11" applyNumberFormat="0" applyFont="0" applyAlignment="0" applyProtection="0">
      <alignment horizontal="center"/>
      <protection locked="0"/>
    </xf>
    <xf numFmtId="0" fontId="141" fillId="0" borderId="0" applyNumberFormat="0" applyFill="0" applyBorder="0" applyAlignment="0">
      <protection locked="0"/>
    </xf>
    <xf numFmtId="0" fontId="37" fillId="0" borderId="0" applyNumberFormat="0" applyFill="0" applyBorder="0" applyAlignment="0"/>
    <xf numFmtId="37" fontId="142" fillId="0" borderId="0" applyFill="0" applyBorder="0" applyAlignment="0" applyProtection="0"/>
    <xf numFmtId="37" fontId="98" fillId="0" borderId="0" applyFill="0" applyBorder="0" applyAlignment="0" applyProtection="0"/>
    <xf numFmtId="0" fontId="143" fillId="39" borderId="0" applyNumberFormat="0" applyFont="0" applyBorder="0" applyAlignment="0">
      <protection locked="0"/>
    </xf>
    <xf numFmtId="256" fontId="142" fillId="0" borderId="0" applyFill="0" applyBorder="0" applyAlignment="0" applyProtection="0"/>
    <xf numFmtId="256" fontId="98" fillId="0" borderId="0" applyFill="0" applyBorder="0" applyAlignment="0" applyProtection="0"/>
    <xf numFmtId="43" fontId="143" fillId="3" borderId="35" applyNumberFormat="0" applyFont="0" applyBorder="0" applyAlignment="0">
      <protection locked="0"/>
    </xf>
    <xf numFmtId="224" fontId="144" fillId="40" borderId="1" applyNumberFormat="0" applyFont="0" applyBorder="0" applyAlignment="0">
      <alignment horizontal="right"/>
    </xf>
    <xf numFmtId="224" fontId="145" fillId="40" borderId="1" applyNumberFormat="0" applyAlignment="0">
      <alignment horizontal="right"/>
    </xf>
    <xf numFmtId="224" fontId="144" fillId="40" borderId="1" applyNumberFormat="0" applyAlignment="0">
      <alignment horizontal="right"/>
    </xf>
    <xf numFmtId="40" fontId="23" fillId="0" borderId="0"/>
    <xf numFmtId="0" fontId="54" fillId="0" borderId="1" applyFill="0" applyBorder="0" applyProtection="0"/>
    <xf numFmtId="0" fontId="16" fillId="0" borderId="0" applyFill="0" applyBorder="0" applyProtection="0"/>
    <xf numFmtId="0" fontId="16" fillId="0" borderId="0" applyFill="0" applyBorder="0" applyProtection="0">
      <alignment horizontal="left"/>
    </xf>
    <xf numFmtId="174" fontId="16" fillId="0" borderId="0" applyFill="0" applyBorder="0" applyProtection="0">
      <alignment horizontal="centerContinuous"/>
    </xf>
    <xf numFmtId="174" fontId="16" fillId="0" borderId="0" applyFill="0" applyBorder="0" applyProtection="0">
      <alignment horizontal="center"/>
    </xf>
    <xf numFmtId="174" fontId="16" fillId="0" borderId="0" applyFill="0" applyBorder="0" applyProtection="0">
      <alignment horizontal="centerContinuous"/>
    </xf>
    <xf numFmtId="0" fontId="16" fillId="0" borderId="0" applyFill="0" applyBorder="0" applyProtection="0">
      <alignment horizontal="right"/>
    </xf>
    <xf numFmtId="0" fontId="16" fillId="0" borderId="0" applyFill="0" applyBorder="0" applyProtection="0"/>
    <xf numFmtId="0" fontId="146" fillId="0" borderId="24" applyFill="0" applyBorder="0" applyProtection="0"/>
    <xf numFmtId="0" fontId="54" fillId="0" borderId="35" applyFill="0" applyBorder="0" applyProtection="0">
      <alignment horizontal="center"/>
    </xf>
    <xf numFmtId="0" fontId="54" fillId="0" borderId="24" applyFill="0" applyBorder="0" applyProtection="0">
      <alignment horizontal="centerContinuous"/>
    </xf>
    <xf numFmtId="0" fontId="146" fillId="0" borderId="21" applyFill="0" applyBorder="0" applyProtection="0">
      <alignment horizontal="centerContinuous"/>
    </xf>
    <xf numFmtId="0" fontId="54" fillId="0" borderId="24" applyFill="0" applyBorder="0" applyProtection="0">
      <alignment horizontal="centerContinuous"/>
    </xf>
    <xf numFmtId="0" fontId="146" fillId="0" borderId="1" applyFill="0" applyBorder="0" applyProtection="0">
      <alignment horizontal="center"/>
    </xf>
    <xf numFmtId="0" fontId="146" fillId="0" borderId="1" applyFill="0" applyBorder="0" applyProtection="0">
      <alignment horizontal="center" wrapText="1"/>
    </xf>
    <xf numFmtId="0" fontId="146" fillId="0" borderId="1" applyFill="0" applyBorder="0" applyProtection="0">
      <alignment horizontal="center"/>
    </xf>
    <xf numFmtId="0" fontId="54" fillId="0" borderId="1" applyFill="0" applyBorder="0" applyProtection="0">
      <alignment horizontal="center" vertical="center"/>
    </xf>
    <xf numFmtId="0" fontId="54" fillId="0" borderId="35" applyFill="0" applyBorder="0" applyProtection="0">
      <alignment horizontal="center"/>
    </xf>
    <xf numFmtId="0" fontId="54" fillId="0" borderId="1" applyFill="0" applyBorder="0" applyProtection="0"/>
    <xf numFmtId="38" fontId="147" fillId="0" borderId="0"/>
    <xf numFmtId="38" fontId="148" fillId="0" borderId="0"/>
    <xf numFmtId="38" fontId="149" fillId="0" borderId="0"/>
    <xf numFmtId="38" fontId="150" fillId="0" borderId="0"/>
    <xf numFmtId="0" fontId="151" fillId="0" borderId="0"/>
    <xf numFmtId="0" fontId="151" fillId="0" borderId="0"/>
    <xf numFmtId="0" fontId="151" fillId="0" borderId="0"/>
    <xf numFmtId="0" fontId="18" fillId="2" borderId="0" applyNumberFormat="0" applyFill="0" applyBorder="0" applyAlignment="0"/>
    <xf numFmtId="269" fontId="77" fillId="0" borderId="0">
      <alignment horizontal="left"/>
    </xf>
    <xf numFmtId="0" fontId="64" fillId="0" borderId="0"/>
    <xf numFmtId="49" fontId="23" fillId="0" borderId="0" applyFill="0" applyBorder="0" applyProtection="0"/>
    <xf numFmtId="270" fontId="23" fillId="0" borderId="0" applyFill="0" applyBorder="0" applyProtection="0"/>
    <xf numFmtId="271" fontId="23" fillId="0" borderId="0" applyFill="0" applyBorder="0" applyProtection="0"/>
    <xf numFmtId="0" fontId="152" fillId="0" borderId="0"/>
    <xf numFmtId="272" fontId="18" fillId="0" borderId="0" applyFont="0" applyFill="0" applyBorder="0" applyAlignment="0" applyProtection="0"/>
    <xf numFmtId="0" fontId="16" fillId="2" borderId="0"/>
    <xf numFmtId="37" fontId="153" fillId="0" borderId="0" applyNumberFormat="0" applyFill="0" applyBorder="0" applyAlignment="0" applyProtection="0">
      <alignment horizontal="right"/>
    </xf>
    <xf numFmtId="0" fontId="154" fillId="0" borderId="36" applyNumberFormat="0" applyFill="0" applyAlignment="0" applyProtection="0"/>
    <xf numFmtId="0" fontId="151" fillId="0" borderId="0"/>
    <xf numFmtId="0" fontId="151" fillId="0" borderId="0"/>
    <xf numFmtId="264" fontId="151" fillId="0" borderId="0"/>
    <xf numFmtId="264" fontId="151" fillId="0" borderId="0"/>
    <xf numFmtId="0" fontId="31" fillId="0" borderId="0" applyNumberFormat="0" applyFill="0" applyBorder="0" applyAlignment="0" applyProtection="0"/>
    <xf numFmtId="0" fontId="32" fillId="0" borderId="0" applyNumberFormat="0" applyFill="0" applyBorder="0" applyAlignment="0" applyProtection="0"/>
    <xf numFmtId="42" fontId="155" fillId="0" borderId="1">
      <alignment horizontal="center" wrapText="1"/>
      <protection locked="0"/>
    </xf>
    <xf numFmtId="14" fontId="155" fillId="0" borderId="1">
      <alignment horizontal="center" wrapText="1"/>
      <protection locked="0"/>
    </xf>
    <xf numFmtId="239" fontId="95" fillId="4" borderId="1" applyNumberFormat="0">
      <alignment horizontal="center" wrapText="1"/>
      <protection locked="0"/>
    </xf>
    <xf numFmtId="2" fontId="155" fillId="0" borderId="1">
      <alignment horizontal="center" wrapText="1"/>
      <protection locked="0"/>
    </xf>
    <xf numFmtId="175" fontId="155" fillId="0" borderId="1">
      <alignment horizontal="center" wrapText="1"/>
      <protection locked="0"/>
    </xf>
    <xf numFmtId="1" fontId="155" fillId="0" borderId="1">
      <alignment horizontal="center" wrapText="1"/>
      <protection locked="0"/>
    </xf>
    <xf numFmtId="239" fontId="95" fillId="0" borderId="1" applyNumberFormat="0" applyFill="0">
      <alignment horizontal="center" wrapText="1"/>
      <protection locked="0"/>
    </xf>
    <xf numFmtId="239" fontId="155" fillId="0" borderId="1">
      <alignment horizontal="center" wrapText="1"/>
      <protection locked="0"/>
    </xf>
    <xf numFmtId="273" fontId="18" fillId="0" borderId="0" applyFont="0" applyFill="0" applyBorder="0" applyAlignment="0" applyProtection="0"/>
    <xf numFmtId="274" fontId="18" fillId="0" borderId="0" applyFont="0" applyFill="0" applyBorder="0" applyAlignment="0" applyProtection="0"/>
    <xf numFmtId="2" fontId="33" fillId="0" borderId="37" applyFont="0" applyFill="0" applyBorder="0" applyAlignment="0"/>
    <xf numFmtId="3" fontId="156" fillId="0" borderId="38" applyAlignment="0">
      <alignment vertical="top" wrapText="1"/>
      <protection locked="0"/>
    </xf>
    <xf numFmtId="14" fontId="53" fillId="0" borderId="0" applyFont="0" applyFill="0" applyBorder="0" applyAlignment="0" applyProtection="0"/>
    <xf numFmtId="0" fontId="157" fillId="0" borderId="8"/>
    <xf numFmtId="275" fontId="18" fillId="0" borderId="0" applyFont="0" applyFill="0" applyBorder="0" applyAlignment="0" applyProtection="0"/>
    <xf numFmtId="276" fontId="18" fillId="0" borderId="0" applyFont="0" applyFill="0" applyBorder="0" applyAlignment="0" applyProtection="0"/>
    <xf numFmtId="17" fontId="19" fillId="41" borderId="39">
      <alignment horizontal="center"/>
    </xf>
    <xf numFmtId="180" fontId="23" fillId="0" borderId="0" applyFont="0" applyFill="0" applyBorder="0" applyAlignment="0" applyProtection="0"/>
    <xf numFmtId="0" fontId="158" fillId="0" borderId="0">
      <alignment horizontal="centerContinuous"/>
    </xf>
    <xf numFmtId="277" fontId="18" fillId="0" borderId="11" applyFont="0" applyFill="0" applyBorder="0" applyProtection="0"/>
    <xf numFmtId="278" fontId="23" fillId="0" borderId="11" applyFont="0" applyFill="0" applyBorder="0" applyAlignment="0" applyProtection="0"/>
    <xf numFmtId="279" fontId="23" fillId="0" borderId="0"/>
    <xf numFmtId="277" fontId="18" fillId="0" borderId="0" applyFont="0" applyFill="0" applyBorder="0" applyAlignment="0" applyProtection="0"/>
    <xf numFmtId="278" fontId="23" fillId="0" borderId="0" applyFont="0" applyFill="0" applyBorder="0" applyAlignment="0" applyProtection="0"/>
    <xf numFmtId="176" fontId="81" fillId="0" borderId="0" applyFont="0" applyFill="0" applyBorder="0" applyAlignment="0" applyProtection="0"/>
    <xf numFmtId="245" fontId="18" fillId="0" borderId="0" applyFill="0" applyBorder="0" applyProtection="0">
      <alignment horizontal="right"/>
    </xf>
    <xf numFmtId="280" fontId="18" fillId="0" borderId="0" applyFont="0" applyFill="0" applyBorder="0" applyAlignment="0" applyProtection="0">
      <protection locked="0"/>
    </xf>
    <xf numFmtId="258" fontId="63" fillId="0" borderId="0" applyFont="0" applyFill="0" applyBorder="0" applyAlignment="0" applyProtection="0"/>
    <xf numFmtId="238" fontId="23" fillId="0" borderId="0"/>
    <xf numFmtId="281" fontId="74" fillId="5" borderId="0" applyNumberFormat="0">
      <alignment horizontal="right"/>
    </xf>
    <xf numFmtId="282" fontId="16" fillId="2" borderId="0" applyFont="0" applyBorder="0" applyAlignment="0" applyProtection="0">
      <alignment horizontal="right"/>
      <protection hidden="1"/>
    </xf>
    <xf numFmtId="0" fontId="159" fillId="3" borderId="0" applyNumberFormat="0" applyBorder="0" applyAlignment="0" applyProtection="0"/>
    <xf numFmtId="0" fontId="160" fillId="0" borderId="0"/>
    <xf numFmtId="37" fontId="161" fillId="0" borderId="0"/>
    <xf numFmtId="283" fontId="18" fillId="0" borderId="0"/>
    <xf numFmtId="0" fontId="87" fillId="30" borderId="0" applyNumberFormat="0" applyFont="0" applyAlignment="0">
      <alignment horizontal="centerContinuous"/>
    </xf>
    <xf numFmtId="284" fontId="111" fillId="0" borderId="0" applyFont="0">
      <alignment horizontal="right"/>
    </xf>
    <xf numFmtId="269" fontId="162" fillId="0" borderId="0"/>
    <xf numFmtId="0" fontId="162"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38" fontId="16" fillId="0" borderId="0" applyFont="0" applyFill="0" applyBorder="0" applyAlignment="0"/>
    <xf numFmtId="241" fontId="18" fillId="0" borderId="0" applyFont="0" applyFill="0" applyBorder="0" applyAlignment="0"/>
    <xf numFmtId="40" fontId="16" fillId="0" borderId="0" applyFont="0" applyFill="0" applyBorder="0" applyAlignment="0"/>
    <xf numFmtId="285" fontId="16" fillId="0" borderId="0" applyFont="0" applyFill="0" applyBorder="0" applyAlignment="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64" fontId="2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7" fillId="0" borderId="0"/>
    <xf numFmtId="0" fontId="2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3" fillId="0" borderId="0"/>
    <xf numFmtId="0" fontId="7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3" fillId="0" borderId="0"/>
    <xf numFmtId="0" fontId="73" fillId="0" borderId="0"/>
    <xf numFmtId="264" fontId="7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alignment vertical="top"/>
    </xf>
    <xf numFmtId="0" fontId="18" fillId="0" borderId="0"/>
    <xf numFmtId="0" fontId="18" fillId="0" borderId="0"/>
    <xf numFmtId="0" fontId="18" fillId="0" borderId="0"/>
    <xf numFmtId="0" fontId="7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alignment vertical="top"/>
    </xf>
    <xf numFmtId="0" fontId="15" fillId="0" borderId="0">
      <alignment vertical="top"/>
    </xf>
    <xf numFmtId="0" fontId="15"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alignment vertical="top"/>
    </xf>
    <xf numFmtId="0" fontId="18" fillId="0" borderId="0"/>
    <xf numFmtId="0" fontId="15"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6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41" fontId="39" fillId="0" borderId="0" applyNumberFormat="0" applyFill="0" applyBorder="0" applyAlignment="0" applyProtection="0"/>
    <xf numFmtId="286" fontId="16" fillId="0" borderId="0" applyFont="0" applyFill="0" applyBorder="0" applyAlignment="0" applyProtection="0"/>
    <xf numFmtId="238" fontId="164" fillId="0" borderId="0"/>
    <xf numFmtId="0" fontId="18" fillId="0" borderId="0"/>
    <xf numFmtId="0" fontId="18" fillId="0" borderId="0"/>
    <xf numFmtId="0" fontId="23" fillId="0" borderId="0"/>
    <xf numFmtId="0" fontId="17" fillId="0" borderId="0"/>
    <xf numFmtId="178" fontId="79" fillId="0" borderId="0">
      <alignment horizontal="left"/>
      <protection locked="0"/>
    </xf>
    <xf numFmtId="178" fontId="87" fillId="0" borderId="0">
      <alignment horizontal="left"/>
      <protection locked="0"/>
    </xf>
    <xf numFmtId="0" fontId="81" fillId="0" borderId="0"/>
    <xf numFmtId="0" fontId="165" fillId="0" borderId="0" applyFill="0" applyBorder="0" applyAlignment="0" applyProtection="0"/>
    <xf numFmtId="37" fontId="166" fillId="0" borderId="0" applyNumberFormat="0" applyFont="0" applyFill="0" applyBorder="0" applyAlignment="0" applyProtection="0"/>
    <xf numFmtId="0" fontId="18" fillId="42" borderId="40" applyNumberFormat="0" applyFont="0" applyAlignment="0" applyProtection="0"/>
    <xf numFmtId="0" fontId="116" fillId="0" borderId="0">
      <alignment vertical="center" wrapText="1"/>
      <protection locked="0"/>
    </xf>
    <xf numFmtId="1" fontId="113" fillId="0" borderId="0">
      <alignment horizontal="right"/>
      <protection locked="0"/>
    </xf>
    <xf numFmtId="176" fontId="167" fillId="0" borderId="0">
      <alignment horizontal="right"/>
      <protection locked="0"/>
    </xf>
    <xf numFmtId="178" fontId="113" fillId="0" borderId="0">
      <protection locked="0"/>
    </xf>
    <xf numFmtId="2" fontId="167" fillId="0" borderId="0">
      <alignment horizontal="right"/>
      <protection locked="0"/>
    </xf>
    <xf numFmtId="2" fontId="113" fillId="0" borderId="0">
      <alignment horizontal="right"/>
      <protection locked="0"/>
    </xf>
    <xf numFmtId="1" fontId="168" fillId="0" borderId="0" applyFill="0" applyBorder="0" applyProtection="0"/>
    <xf numFmtId="2" fontId="54" fillId="0" borderId="1" applyFill="0" applyBorder="0" applyProtection="0"/>
    <xf numFmtId="10" fontId="54" fillId="0" borderId="1" applyFill="0" applyBorder="0" applyProtection="0"/>
    <xf numFmtId="1" fontId="169" fillId="0" borderId="0" applyFill="0" applyBorder="0" applyProtection="0"/>
    <xf numFmtId="0" fontId="16" fillId="0" borderId="0" applyNumberFormat="0" applyFill="0" applyBorder="0" applyAlignment="0" applyProtection="0"/>
    <xf numFmtId="0" fontId="39" fillId="0" borderId="0" applyNumberFormat="0" applyFill="0" applyBorder="0" applyAlignment="0" applyProtection="0"/>
    <xf numFmtId="0" fontId="104" fillId="0" borderId="0" applyNumberFormat="0" applyFill="0" applyBorder="0" applyAlignment="0" applyProtection="0"/>
    <xf numFmtId="0" fontId="170" fillId="0" borderId="0" applyNumberFormat="0" applyFill="0" applyBorder="0" applyAlignment="0" applyProtection="0"/>
    <xf numFmtId="0" fontId="104" fillId="0" borderId="0" applyNumberFormat="0" applyFill="0" applyBorder="0" applyAlignment="0" applyProtection="0"/>
    <xf numFmtId="287" fontId="62" fillId="0" borderId="0" applyFont="0" applyFill="0" applyBorder="0" applyAlignment="0" applyProtection="0"/>
    <xf numFmtId="288" fontId="62" fillId="0" borderId="0" applyFont="0" applyFill="0" applyBorder="0" applyAlignment="0" applyProtection="0"/>
    <xf numFmtId="0" fontId="171" fillId="0" borderId="0">
      <alignment horizontal="left" vertical="top"/>
      <protection locked="0"/>
    </xf>
    <xf numFmtId="0" fontId="172" fillId="33" borderId="41" applyNumberFormat="0" applyAlignment="0" applyProtection="0"/>
    <xf numFmtId="4" fontId="15" fillId="30" borderId="0">
      <alignment horizontal="right"/>
    </xf>
    <xf numFmtId="0" fontId="173" fillId="30" borderId="0">
      <alignment horizontal="center" vertical="center"/>
    </xf>
    <xf numFmtId="0" fontId="14" fillId="30" borderId="16"/>
    <xf numFmtId="0" fontId="173" fillId="30" borderId="0" applyBorder="0">
      <alignment horizontal="centerContinuous"/>
    </xf>
    <xf numFmtId="0" fontId="174" fillId="30" borderId="0" applyBorder="0">
      <alignment horizontal="centerContinuous"/>
    </xf>
    <xf numFmtId="0" fontId="30" fillId="0" borderId="0" applyNumberFormat="0" applyFill="0" applyBorder="0" applyAlignment="0" applyProtection="0"/>
    <xf numFmtId="0" fontId="175" fillId="0" borderId="0" applyProtection="0">
      <alignment horizontal="left"/>
    </xf>
    <xf numFmtId="0" fontId="175" fillId="0" borderId="0" applyFill="0" applyBorder="0" applyProtection="0">
      <alignment horizontal="left"/>
    </xf>
    <xf numFmtId="0" fontId="176" fillId="0" borderId="0" applyFill="0" applyBorder="0" applyProtection="0">
      <alignment horizontal="left"/>
    </xf>
    <xf numFmtId="0" fontId="175" fillId="0" borderId="0" applyProtection="0">
      <alignment horizontal="left"/>
    </xf>
    <xf numFmtId="1" fontId="177" fillId="0" borderId="0" applyProtection="0">
      <alignment horizontal="right" vertical="center"/>
    </xf>
    <xf numFmtId="178" fontId="19" fillId="0" borderId="0"/>
    <xf numFmtId="0" fontId="112" fillId="0" borderId="42" applyNumberFormat="0" applyAlignment="0" applyProtection="0"/>
    <xf numFmtId="0" fontId="23" fillId="43" borderId="0" applyNumberFormat="0" applyFont="0" applyBorder="0" applyAlignment="0" applyProtection="0"/>
    <xf numFmtId="0" fontId="16" fillId="44" borderId="43" applyNumberFormat="0" applyFont="0" applyBorder="0" applyAlignment="0" applyProtection="0">
      <alignment horizontal="center"/>
    </xf>
    <xf numFmtId="0" fontId="16" fillId="45" borderId="43" applyNumberFormat="0" applyFont="0" applyBorder="0" applyAlignment="0" applyProtection="0">
      <alignment horizontal="center"/>
    </xf>
    <xf numFmtId="0" fontId="23" fillId="0" borderId="44" applyNumberFormat="0" applyAlignment="0" applyProtection="0"/>
    <xf numFmtId="0" fontId="23" fillId="0" borderId="45" applyNumberFormat="0" applyAlignment="0" applyProtection="0"/>
    <xf numFmtId="0" fontId="112" fillId="0" borderId="46" applyNumberFormat="0" applyAlignment="0" applyProtection="0"/>
    <xf numFmtId="289" fontId="18" fillId="0" borderId="0" applyFont="0" applyFill="0" applyBorder="0" applyAlignment="0" applyProtection="0"/>
    <xf numFmtId="164" fontId="18" fillId="0" borderId="0"/>
    <xf numFmtId="14" fontId="77" fillId="0" borderId="0">
      <alignment horizontal="center" wrapText="1"/>
      <protection locked="0"/>
    </xf>
    <xf numFmtId="168" fontId="77" fillId="0" borderId="0">
      <alignment horizontal="right"/>
    </xf>
    <xf numFmtId="0" fontId="102" fillId="0" borderId="0"/>
    <xf numFmtId="37" fontId="23" fillId="0" borderId="0" applyFont="0" applyFill="0" applyBorder="0" applyAlignment="0" applyProtection="0">
      <protection locked="0"/>
    </xf>
    <xf numFmtId="10" fontId="23" fillId="0" borderId="0" applyFont="0" applyFill="0" applyBorder="0" applyAlignment="0" applyProtection="0">
      <protection locked="0"/>
    </xf>
    <xf numFmtId="290" fontId="18" fillId="0" borderId="0" applyFont="0" applyFill="0" applyBorder="0" applyAlignment="0"/>
    <xf numFmtId="268" fontId="16" fillId="0" borderId="0" applyFont="0" applyFill="0" applyBorder="0" applyAlignment="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alignment vertical="top"/>
    </xf>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91" fontId="74" fillId="5" borderId="0">
      <alignment horizontal="right"/>
    </xf>
    <xf numFmtId="292" fontId="77" fillId="0" borderId="0" applyFont="0" applyFill="0" applyBorder="0" applyProtection="0">
      <alignment horizontal="right"/>
    </xf>
    <xf numFmtId="0" fontId="105" fillId="0" borderId="0" applyFont="0" applyFill="0" applyBorder="0" applyAlignment="0" applyProtection="0"/>
    <xf numFmtId="293" fontId="18" fillId="0" borderId="0" applyFont="0" applyFill="0" applyBorder="0" applyAlignment="0" applyProtection="0"/>
    <xf numFmtId="294" fontId="18" fillId="0" borderId="0" applyFont="0" applyFill="0" applyBorder="0" applyAlignment="0" applyProtection="0"/>
    <xf numFmtId="168" fontId="77" fillId="0" borderId="0"/>
    <xf numFmtId="168" fontId="113" fillId="0" borderId="0"/>
    <xf numFmtId="10" fontId="77" fillId="0" borderId="0"/>
    <xf numFmtId="10" fontId="113" fillId="0" borderId="0">
      <protection locked="0"/>
    </xf>
    <xf numFmtId="9" fontId="18" fillId="0" borderId="0"/>
    <xf numFmtId="295" fontId="16" fillId="0" borderId="0" applyFont="0" applyFill="0" applyBorder="0" applyAlignment="0" applyProtection="0"/>
    <xf numFmtId="296" fontId="74" fillId="0" borderId="0">
      <alignment horizontal="right"/>
    </xf>
    <xf numFmtId="297" fontId="33" fillId="0" borderId="0" applyFill="0" applyBorder="0" applyProtection="0"/>
    <xf numFmtId="298" fontId="23" fillId="0" borderId="0"/>
    <xf numFmtId="177" fontId="23" fillId="0" borderId="0"/>
    <xf numFmtId="15" fontId="18" fillId="0" borderId="0" applyProtection="0">
      <alignment horizontal="right"/>
    </xf>
    <xf numFmtId="15" fontId="18" fillId="0" borderId="0">
      <alignment horizontal="right"/>
      <protection locked="0"/>
    </xf>
    <xf numFmtId="37" fontId="37" fillId="46" borderId="0" applyNumberFormat="0" applyFont="0" applyFill="0" applyBorder="0" applyAlignment="0" applyProtection="0"/>
    <xf numFmtId="0" fontId="39" fillId="2" borderId="1" applyNumberFormat="0" applyFont="0" applyAlignment="0" applyProtection="0"/>
    <xf numFmtId="172" fontId="16" fillId="2" borderId="0" applyNumberFormat="0" applyFont="0" applyBorder="0" applyAlignment="0" applyProtection="0">
      <alignment horizontal="center"/>
      <protection locked="0"/>
    </xf>
    <xf numFmtId="0" fontId="178" fillId="0" borderId="0">
      <alignment vertical="center" wrapText="1"/>
      <protection locked="0"/>
    </xf>
    <xf numFmtId="244" fontId="144" fillId="47" borderId="1">
      <alignment horizontal="right"/>
    </xf>
    <xf numFmtId="0" fontId="64" fillId="0" borderId="0" applyNumberFormat="0" applyFont="0" applyFill="0" applyBorder="0" applyAlignment="0" applyProtection="0">
      <alignment horizontal="left"/>
    </xf>
    <xf numFmtId="15" fontId="64" fillId="0" borderId="0" applyFont="0" applyFill="0" applyBorder="0" applyAlignment="0" applyProtection="0"/>
    <xf numFmtId="4" fontId="64" fillId="0" borderId="0" applyFont="0" applyFill="0" applyBorder="0" applyAlignment="0" applyProtection="0"/>
    <xf numFmtId="0" fontId="179" fillId="0" borderId="8">
      <alignment horizontal="center"/>
    </xf>
    <xf numFmtId="3" fontId="64" fillId="0" borderId="0" applyFont="0" applyFill="0" applyBorder="0" applyAlignment="0" applyProtection="0"/>
    <xf numFmtId="0" fontId="64" fillId="48" borderId="0" applyNumberFormat="0" applyFont="0" applyBorder="0" applyAlignment="0" applyProtection="0"/>
    <xf numFmtId="0" fontId="180" fillId="0" borderId="0">
      <alignment horizontal="centerContinuous"/>
    </xf>
    <xf numFmtId="178" fontId="23" fillId="0" borderId="0">
      <alignment vertical="top"/>
    </xf>
    <xf numFmtId="0" fontId="98" fillId="0" borderId="0" applyNumberFormat="0" applyFill="0" applyBorder="0" applyAlignment="0" applyProtection="0">
      <alignment horizontal="left"/>
      <protection locked="0"/>
    </xf>
    <xf numFmtId="241" fontId="52" fillId="0" borderId="0" applyNumberFormat="0" applyFill="0" applyBorder="0" applyAlignment="0" applyProtection="0">
      <alignment horizontal="left"/>
    </xf>
    <xf numFmtId="0" fontId="181" fillId="49" borderId="0" applyNumberFormat="0" applyFont="0" applyBorder="0" applyAlignment="0">
      <alignment horizontal="center"/>
    </xf>
    <xf numFmtId="37" fontId="16" fillId="50" borderId="35" applyNumberFormat="0" applyFont="0" applyBorder="0" applyAlignment="0">
      <alignment horizontal="center"/>
    </xf>
    <xf numFmtId="0" fontId="19" fillId="6" borderId="0"/>
    <xf numFmtId="169" fontId="33" fillId="0" borderId="0" applyNumberFormat="0" applyFill="0" applyBorder="0" applyAlignment="0" applyProtection="0">
      <alignment horizontal="left"/>
    </xf>
    <xf numFmtId="0" fontId="182" fillId="0" borderId="0" applyNumberFormat="0" applyFont="0" applyBorder="0" applyAlignment="0"/>
    <xf numFmtId="0" fontId="164" fillId="0" borderId="5">
      <alignment horizontal="centerContinuous"/>
    </xf>
    <xf numFmtId="0"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64" fillId="0" borderId="5">
      <alignment horizontal="centerContinuous"/>
    </xf>
    <xf numFmtId="264" fontId="164" fillId="0" borderId="5">
      <alignment horizontal="centerContinuous"/>
    </xf>
    <xf numFmtId="264" fontId="164" fillId="0" borderId="5">
      <alignment horizontal="centerContinuous"/>
    </xf>
    <xf numFmtId="0" fontId="183" fillId="0" borderId="47">
      <alignment vertical="center"/>
    </xf>
    <xf numFmtId="0" fontId="184" fillId="0" borderId="48"/>
    <xf numFmtId="3" fontId="116" fillId="0" borderId="19" applyAlignment="0">
      <alignment vertical="top" wrapText="1"/>
      <protection locked="0"/>
    </xf>
    <xf numFmtId="224" fontId="135" fillId="1" borderId="0" applyNumberFormat="0" applyBorder="0" applyAlignment="0" applyProtection="0"/>
    <xf numFmtId="0" fontId="23" fillId="5" borderId="0" applyNumberFormat="0" applyFont="0" applyBorder="0" applyAlignment="0" applyProtection="0"/>
    <xf numFmtId="0" fontId="181" fillId="1" borderId="7" applyNumberFormat="0" applyFont="0" applyAlignment="0">
      <alignment horizontal="center"/>
    </xf>
    <xf numFmtId="238" fontId="164" fillId="51" borderId="0" applyNumberFormat="0" applyFont="0" applyBorder="0" applyAlignment="0" applyProtection="0"/>
    <xf numFmtId="0" fontId="19" fillId="0" borderId="0" applyNumberFormat="0" applyProtection="0"/>
    <xf numFmtId="1" fontId="18" fillId="0" borderId="0"/>
    <xf numFmtId="42" fontId="88" fillId="0" borderId="0" applyFill="0" applyBorder="0" applyAlignment="0" applyProtection="0"/>
    <xf numFmtId="0" fontId="185" fillId="0" borderId="0"/>
    <xf numFmtId="0" fontId="185" fillId="0" borderId="0" applyNumberFormat="0" applyFill="0" applyBorder="0" applyAlignment="0">
      <alignment horizontal="center"/>
    </xf>
    <xf numFmtId="168" fontId="186" fillId="0" borderId="5"/>
    <xf numFmtId="0" fontId="18" fillId="0" borderId="0"/>
    <xf numFmtId="179" fontId="18" fillId="0" borderId="0" applyFont="0" applyFill="0" applyBorder="0" applyAlignment="0" applyProtection="0"/>
    <xf numFmtId="177" fontId="18" fillId="0" borderId="0" applyFont="0" applyFill="0" applyBorder="0" applyAlignment="0" applyProtection="0"/>
    <xf numFmtId="7" fontId="135" fillId="0" borderId="20" applyFont="0" applyFill="0" applyBorder="0" applyProtection="0"/>
    <xf numFmtId="0" fontId="15" fillId="0" borderId="0">
      <alignment vertical="top"/>
    </xf>
    <xf numFmtId="0" fontId="15" fillId="0" borderId="0">
      <alignment vertical="top"/>
    </xf>
    <xf numFmtId="0" fontId="15" fillId="0" borderId="0">
      <alignment vertical="top"/>
    </xf>
    <xf numFmtId="0" fontId="18" fillId="0" borderId="0">
      <alignment vertical="top"/>
    </xf>
    <xf numFmtId="0" fontId="187" fillId="5" borderId="49" applyNumberFormat="0" applyProtection="0">
      <alignment horizontal="center"/>
    </xf>
    <xf numFmtId="0" fontId="187" fillId="52" borderId="49" applyNumberFormat="0" applyProtection="0">
      <alignment horizontal="center" vertical="center" wrapText="1"/>
    </xf>
    <xf numFmtId="0" fontId="188" fillId="0" borderId="49" applyNumberFormat="0" applyFill="0" applyProtection="0">
      <alignment wrapText="1"/>
    </xf>
    <xf numFmtId="8" fontId="188" fillId="0" borderId="49" applyFill="0" applyAlignment="0" applyProtection="0"/>
    <xf numFmtId="9" fontId="188" fillId="0" borderId="49" applyFill="0" applyAlignment="0" applyProtection="0"/>
    <xf numFmtId="299" fontId="188" fillId="0" borderId="49" applyFill="0" applyProtection="0">
      <alignment horizontal="left"/>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5" fillId="0" borderId="0" applyNumberFormat="0" applyBorder="0" applyAlignment="0"/>
    <xf numFmtId="0" fontId="189" fillId="0" borderId="0" applyNumberFormat="0" applyBorder="0" applyAlignment="0"/>
    <xf numFmtId="0" fontId="14" fillId="0" borderId="0" applyNumberFormat="0" applyBorder="0" applyAlignment="0"/>
    <xf numFmtId="0" fontId="190" fillId="0" borderId="0" applyNumberFormat="0" applyBorder="0" applyAlignment="0"/>
    <xf numFmtId="0" fontId="191" fillId="0" borderId="0" applyNumberFormat="0" applyBorder="0" applyAlignment="0"/>
    <xf numFmtId="0" fontId="173" fillId="0" borderId="0" applyNumberFormat="0" applyBorder="0" applyAlignment="0"/>
    <xf numFmtId="0" fontId="157" fillId="0" borderId="0"/>
    <xf numFmtId="0" fontId="112" fillId="0" borderId="0" applyNumberFormat="0" applyFill="0" applyBorder="0" applyAlignment="0" applyProtection="0">
      <alignment horizontal="left"/>
    </xf>
    <xf numFmtId="0" fontId="192" fillId="0" borderId="50" applyNumberFormat="0"/>
    <xf numFmtId="40" fontId="34" fillId="0" borderId="0" applyBorder="0">
      <alignment horizontal="right"/>
    </xf>
    <xf numFmtId="8" fontId="19" fillId="0" borderId="51" applyProtection="0"/>
    <xf numFmtId="0" fontId="193" fillId="0" borderId="18"/>
    <xf numFmtId="0" fontId="39" fillId="2" borderId="0" applyNumberFormat="0" applyFont="0" applyBorder="0" applyAlignment="0" applyProtection="0"/>
    <xf numFmtId="0" fontId="18" fillId="0" borderId="0"/>
    <xf numFmtId="0"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168" fontId="74" fillId="0" borderId="0"/>
    <xf numFmtId="168" fontId="74" fillId="0" borderId="0"/>
    <xf numFmtId="168" fontId="74" fillId="0" borderId="0"/>
    <xf numFmtId="0"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18" fillId="0" borderId="0"/>
    <xf numFmtId="0"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0" fontId="87" fillId="0" borderId="11">
      <alignment horizontal="center"/>
    </xf>
    <xf numFmtId="264" fontId="87" fillId="0" borderId="11">
      <alignment horizontal="center"/>
    </xf>
    <xf numFmtId="264" fontId="87" fillId="0" borderId="11">
      <alignment horizontal="center"/>
    </xf>
    <xf numFmtId="264" fontId="18" fillId="0" borderId="0"/>
    <xf numFmtId="264" fontId="18" fillId="0" borderId="0"/>
    <xf numFmtId="0" fontId="87" fillId="0" borderId="5">
      <alignment horizontal="centerContinuous"/>
    </xf>
    <xf numFmtId="0"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0"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0"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0"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0"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0" fontId="87" fillId="0" borderId="5">
      <alignment horizontal="centerContinuous"/>
    </xf>
    <xf numFmtId="264" fontId="87" fillId="0" borderId="5">
      <alignment horizontal="centerContinuous"/>
    </xf>
    <xf numFmtId="264" fontId="87" fillId="0" borderId="5">
      <alignment horizontal="centerContinuous"/>
    </xf>
    <xf numFmtId="168" fontId="74" fillId="0" borderId="0"/>
    <xf numFmtId="0" fontId="55" fillId="0" borderId="0" applyFill="0" applyBorder="0" applyProtection="0">
      <alignment horizontal="center" vertical="center"/>
    </xf>
    <xf numFmtId="3" fontId="194" fillId="0" borderId="0" applyFont="0" applyBorder="0" applyAlignment="0"/>
    <xf numFmtId="0" fontId="195" fillId="0" borderId="0" applyBorder="0" applyProtection="0">
      <alignment vertical="center"/>
    </xf>
    <xf numFmtId="263" fontId="18" fillId="0" borderId="11" applyBorder="0" applyProtection="0">
      <alignment horizontal="right" vertical="center"/>
    </xf>
    <xf numFmtId="0" fontId="196" fillId="53" borderId="0" applyBorder="0" applyProtection="0">
      <alignment horizontal="centerContinuous" vertical="center"/>
    </xf>
    <xf numFmtId="0" fontId="196" fillId="54" borderId="11" applyBorder="0" applyProtection="0">
      <alignment horizontal="centerContinuous" vertical="center"/>
    </xf>
    <xf numFmtId="0" fontId="18" fillId="0" borderId="0" applyBorder="0" applyProtection="0">
      <alignment vertical="center"/>
    </xf>
    <xf numFmtId="0" fontId="55" fillId="0" borderId="0" applyFill="0" applyBorder="0" applyProtection="0"/>
    <xf numFmtId="0" fontId="81" fillId="0" borderId="0"/>
    <xf numFmtId="0" fontId="19" fillId="0" borderId="0" applyFill="0" applyBorder="0" applyProtection="0">
      <alignment horizontal="left"/>
    </xf>
    <xf numFmtId="0" fontId="197" fillId="0" borderId="18" applyFill="0" applyBorder="0" applyProtection="0">
      <alignment horizontal="left" vertical="top"/>
    </xf>
    <xf numFmtId="0" fontId="112" fillId="0" borderId="0">
      <alignment horizontal="centerContinuous"/>
    </xf>
    <xf numFmtId="0" fontId="11" fillId="30" borderId="19" applyNumberFormat="0" applyFont="0" applyFill="0" applyAlignment="0" applyProtection="0">
      <protection locked="0"/>
    </xf>
    <xf numFmtId="0" fontId="198" fillId="0" borderId="0" applyFill="0" applyBorder="0" applyProtection="0">
      <alignment horizontal="center" vertical="center"/>
    </xf>
    <xf numFmtId="0" fontId="11" fillId="30" borderId="52" applyNumberFormat="0" applyFont="0" applyFill="0" applyAlignment="0" applyProtection="0">
      <protection locked="0"/>
    </xf>
    <xf numFmtId="0" fontId="199" fillId="0" borderId="0" applyFill="0" applyBorder="0" applyProtection="0">
      <alignment vertical="top"/>
    </xf>
    <xf numFmtId="0" fontId="200" fillId="0" borderId="0" applyFill="0" applyBorder="0" applyProtection="0">
      <alignment vertical="center"/>
    </xf>
    <xf numFmtId="0" fontId="87" fillId="0" borderId="0" applyFill="0" applyBorder="0" applyProtection="0"/>
    <xf numFmtId="0" fontId="201" fillId="0" borderId="0"/>
    <xf numFmtId="300" fontId="202" fillId="0" borderId="0" applyFont="0" applyFill="0" applyBorder="0" applyProtection="0">
      <alignment horizontal="left"/>
    </xf>
    <xf numFmtId="301" fontId="202" fillId="0" borderId="0" applyFont="0" applyFill="0" applyBorder="0" applyProtection="0">
      <alignment horizontal="left"/>
    </xf>
    <xf numFmtId="0" fontId="203" fillId="0" borderId="0"/>
    <xf numFmtId="238" fontId="113" fillId="0" borderId="0">
      <alignment horizontal="left"/>
      <protection locked="0"/>
    </xf>
    <xf numFmtId="0" fontId="54" fillId="0" borderId="1" applyFill="0" applyBorder="0" applyProtection="0">
      <alignment horizontal="center"/>
    </xf>
    <xf numFmtId="0" fontId="204" fillId="0" borderId="0"/>
    <xf numFmtId="0" fontId="53" fillId="0" borderId="0" applyNumberFormat="0" applyFont="0" applyFill="0" applyBorder="0" applyProtection="0">
      <alignment horizontal="left" vertical="top" wrapText="1"/>
    </xf>
    <xf numFmtId="0" fontId="39" fillId="0" borderId="0" applyNumberFormat="0" applyFill="0" applyBorder="0" applyAlignment="0" applyProtection="0"/>
    <xf numFmtId="0" fontId="205" fillId="0" borderId="0"/>
    <xf numFmtId="302" fontId="18" fillId="0" borderId="11" applyFont="0" applyFill="0" applyBorder="0" applyAlignment="0" applyProtection="0"/>
    <xf numFmtId="18" fontId="11" fillId="30" borderId="0" applyFont="0" applyFill="0" applyBorder="0" applyAlignment="0" applyProtection="0">
      <protection locked="0"/>
    </xf>
    <xf numFmtId="0" fontId="23" fillId="0" borderId="0" applyNumberFormat="0" applyFill="0" applyBorder="0" applyAlignment="0" applyProtection="0"/>
    <xf numFmtId="0" fontId="63" fillId="0" borderId="0" applyNumberFormat="0" applyFill="0" applyBorder="0" applyAlignment="0" applyProtection="0"/>
    <xf numFmtId="0" fontId="87" fillId="0" borderId="0" applyNumberFormat="0" applyFont="0" applyBorder="0" applyAlignment="0"/>
    <xf numFmtId="0" fontId="30" fillId="0" borderId="0" applyNumberFormat="0" applyFill="0" applyBorder="0" applyAlignment="0" applyProtection="0"/>
    <xf numFmtId="0" fontId="206" fillId="0" borderId="0" applyNumberFormat="0" applyFill="0" applyBorder="0" applyAlignment="0" applyProtection="0"/>
    <xf numFmtId="0" fontId="207" fillId="0" borderId="0">
      <alignment horizontal="center"/>
    </xf>
    <xf numFmtId="0" fontId="55" fillId="0" borderId="0" applyNumberFormat="0" applyBorder="0">
      <alignment horizontal="centerContinuous" vertical="center"/>
    </xf>
    <xf numFmtId="303" fontId="18" fillId="0" borderId="0">
      <alignment horizontal="center"/>
    </xf>
    <xf numFmtId="269" fontId="112" fillId="0" borderId="0">
      <alignment horizontal="centerContinuous"/>
    </xf>
    <xf numFmtId="0" fontId="39" fillId="0" borderId="0">
      <alignment horizontal="left" indent="1"/>
    </xf>
    <xf numFmtId="0" fontId="16" fillId="0" borderId="0">
      <alignment horizontal="left" indent="2"/>
    </xf>
    <xf numFmtId="269" fontId="208" fillId="0" borderId="0">
      <alignment horizontal="centerContinuous"/>
      <protection locked="0"/>
    </xf>
    <xf numFmtId="269" fontId="208" fillId="0" borderId="0">
      <alignment horizontal="left"/>
    </xf>
    <xf numFmtId="238" fontId="209" fillId="0" borderId="0">
      <alignment horizontal="center"/>
    </xf>
    <xf numFmtId="238" fontId="209" fillId="0" borderId="0">
      <alignment horizontal="left"/>
    </xf>
    <xf numFmtId="228" fontId="19" fillId="0" borderId="0">
      <alignment horizontal="right"/>
      <protection locked="0"/>
    </xf>
    <xf numFmtId="0" fontId="146" fillId="0" borderId="0" applyNumberFormat="0" applyFill="0" applyBorder="0" applyAlignment="0" applyProtection="0"/>
    <xf numFmtId="0" fontId="55" fillId="0" borderId="0" applyNumberFormat="0" applyFill="0" applyBorder="0" applyAlignment="0" applyProtection="0"/>
    <xf numFmtId="262" fontId="210" fillId="0" borderId="0" applyFont="0" applyFill="0" applyBorder="0" applyProtection="0"/>
    <xf numFmtId="0" fontId="211" fillId="0" borderId="0"/>
    <xf numFmtId="3" fontId="212" fillId="0" borderId="53" applyAlignment="0">
      <alignment vertical="top" wrapText="1"/>
      <protection locked="0"/>
    </xf>
    <xf numFmtId="0" fontId="213" fillId="0" borderId="54" applyNumberFormat="0" applyFill="0" applyAlignment="0" applyProtection="0"/>
    <xf numFmtId="6" fontId="112" fillId="0" borderId="55" applyFill="0" applyAlignment="0" applyProtection="0"/>
    <xf numFmtId="304" fontId="77" fillId="0" borderId="0">
      <alignment horizontal="right"/>
    </xf>
    <xf numFmtId="238" fontId="121" fillId="0" borderId="0">
      <alignment horizontal="left"/>
      <protection locked="0"/>
    </xf>
    <xf numFmtId="0" fontId="18" fillId="0" borderId="0">
      <alignment horizontal="fill"/>
    </xf>
    <xf numFmtId="38" fontId="15" fillId="0" borderId="43" applyFill="0" applyBorder="0" applyAlignment="0" applyProtection="0">
      <protection locked="0"/>
    </xf>
    <xf numFmtId="0" fontId="214" fillId="0" borderId="0">
      <alignment vertical="top"/>
    </xf>
    <xf numFmtId="0" fontId="143" fillId="55" borderId="0" applyNumberFormat="0" applyFont="0" applyBorder="0" applyAlignment="0">
      <protection locked="0"/>
    </xf>
    <xf numFmtId="164" fontId="215" fillId="2" borderId="11">
      <alignment horizontal="right"/>
    </xf>
    <xf numFmtId="164" fontId="215" fillId="2" borderId="11">
      <alignment horizontal="right"/>
    </xf>
    <xf numFmtId="164" fontId="215" fillId="2" borderId="11">
      <alignment horizontal="right"/>
    </xf>
    <xf numFmtId="164" fontId="215" fillId="2" borderId="11">
      <alignment horizontal="right"/>
    </xf>
    <xf numFmtId="164" fontId="215" fillId="2" borderId="11">
      <alignment horizontal="right"/>
    </xf>
    <xf numFmtId="164" fontId="215" fillId="2" borderId="11">
      <alignment horizontal="right"/>
    </xf>
    <xf numFmtId="164" fontId="215" fillId="2" borderId="11">
      <alignment horizontal="right"/>
    </xf>
    <xf numFmtId="0" fontId="18" fillId="0" borderId="0"/>
    <xf numFmtId="17" fontId="19" fillId="56" borderId="56">
      <alignment horizontal="center"/>
    </xf>
    <xf numFmtId="305" fontId="74" fillId="0" borderId="0" applyFont="0" applyFill="0" applyBorder="0" applyAlignment="0" applyProtection="0"/>
    <xf numFmtId="0" fontId="18" fillId="0" borderId="0" applyFont="0" applyFill="0" applyBorder="0" applyAlignment="0" applyProtection="0"/>
    <xf numFmtId="0" fontId="216" fillId="0" borderId="0" applyNumberFormat="0" applyFill="0" applyBorder="0" applyAlignment="0" applyProtection="0"/>
    <xf numFmtId="241" fontId="51" fillId="0" borderId="0" applyNumberFormat="0" applyFill="0" applyBorder="0" applyAlignment="0" applyProtection="0"/>
    <xf numFmtId="306" fontId="18" fillId="0" borderId="0"/>
    <xf numFmtId="0" fontId="39" fillId="30" borderId="0" applyNumberFormat="0" applyFont="0" applyAlignment="0" applyProtection="0"/>
    <xf numFmtId="0" fontId="39" fillId="30" borderId="19" applyNumberFormat="0" applyFont="0" applyAlignment="0" applyProtection="0">
      <protection locked="0"/>
    </xf>
    <xf numFmtId="0" fontId="51" fillId="0" borderId="0" applyNumberFormat="0" applyFill="0" applyBorder="0" applyAlignment="0" applyProtection="0"/>
    <xf numFmtId="307" fontId="18" fillId="2" borderId="0">
      <alignment horizontal="center"/>
    </xf>
    <xf numFmtId="0" fontId="23" fillId="0" borderId="0" applyFont="0" applyFill="0" applyBorder="0" applyAlignment="0" applyProtection="0">
      <alignment horizontal="right"/>
    </xf>
    <xf numFmtId="178" fontId="217" fillId="57" borderId="0">
      <alignment horizontal="right"/>
    </xf>
    <xf numFmtId="178" fontId="217" fillId="57" borderId="0">
      <alignment horizontal="right"/>
    </xf>
    <xf numFmtId="0" fontId="217" fillId="57" borderId="0">
      <alignment horizontal="right"/>
    </xf>
    <xf numFmtId="0" fontId="217" fillId="57" borderId="0">
      <alignment horizontal="right"/>
    </xf>
    <xf numFmtId="264" fontId="217" fillId="57" borderId="0">
      <alignment horizontal="right"/>
    </xf>
    <xf numFmtId="264" fontId="217" fillId="57" borderId="0">
      <alignment horizontal="right"/>
    </xf>
    <xf numFmtId="0" fontId="217" fillId="57" borderId="0">
      <alignment horizontal="right"/>
    </xf>
    <xf numFmtId="0" fontId="217" fillId="57" borderId="0">
      <alignment horizontal="right"/>
    </xf>
    <xf numFmtId="264" fontId="217" fillId="57" borderId="0">
      <alignment horizontal="right"/>
    </xf>
    <xf numFmtId="264" fontId="217" fillId="57" borderId="0">
      <alignment horizontal="right"/>
    </xf>
    <xf numFmtId="308" fontId="218" fillId="0" borderId="0">
      <alignment horizontal="right"/>
      <protection locked="0"/>
    </xf>
    <xf numFmtId="0" fontId="219" fillId="58" borderId="0" applyNumberFormat="0" applyProtection="0">
      <alignment horizontal="left"/>
    </xf>
    <xf numFmtId="224" fontId="145" fillId="59" borderId="1" applyNumberFormat="0" applyAlignment="0">
      <alignment horizontal="right"/>
    </xf>
    <xf numFmtId="224" fontId="144" fillId="59" borderId="1" applyNumberFormat="0" applyAlignment="0">
      <alignment horizontal="right"/>
    </xf>
    <xf numFmtId="0" fontId="170" fillId="40" borderId="57" applyNumberFormat="0" applyFont="0" applyBorder="0" applyAlignment="0" applyProtection="0">
      <alignment horizontal="right"/>
    </xf>
    <xf numFmtId="309" fontId="88" fillId="0" borderId="0" applyFont="0" applyFill="0" applyBorder="0" applyAlignment="0" applyProtection="0"/>
    <xf numFmtId="310" fontId="18" fillId="0" borderId="58" applyFont="0" applyFill="0" applyBorder="0" applyAlignment="0" applyProtection="0">
      <alignment horizontal="center"/>
    </xf>
    <xf numFmtId="311" fontId="220" fillId="28" borderId="0" applyFont="0" applyFill="0" applyBorder="0" applyProtection="0">
      <alignment horizontal="center"/>
    </xf>
    <xf numFmtId="0" fontId="73" fillId="10"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9" borderId="0" applyNumberFormat="0" applyBorder="0" applyAlignment="0" applyProtection="0"/>
    <xf numFmtId="0" fontId="76" fillId="20" borderId="0" applyNumberFormat="0" applyBorder="0" applyAlignment="0" applyProtection="0"/>
    <xf numFmtId="0" fontId="76" fillId="17" borderId="0" applyNumberFormat="0" applyBorder="0" applyAlignment="0" applyProtection="0"/>
    <xf numFmtId="0" fontId="76" fillId="18"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6"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7" borderId="0" applyNumberFormat="0" applyBorder="0" applyAlignment="0" applyProtection="0"/>
    <xf numFmtId="0" fontId="80" fillId="11" borderId="0" applyNumberFormat="0" applyBorder="0" applyAlignment="0" applyProtection="0"/>
    <xf numFmtId="0" fontId="91" fillId="33" borderId="22" applyNumberFormat="0" applyAlignment="0" applyProtection="0"/>
    <xf numFmtId="0" fontId="94" fillId="35" borderId="23" applyNumberFormat="0" applyAlignment="0" applyProtection="0"/>
    <xf numFmtId="0" fontId="118" fillId="0" borderId="0" applyNumberFormat="0" applyFill="0" applyBorder="0" applyAlignment="0" applyProtection="0"/>
    <xf numFmtId="0" fontId="123" fillId="12" borderId="0" applyNumberFormat="0" applyBorder="0" applyAlignment="0" applyProtection="0"/>
    <xf numFmtId="0" fontId="130" fillId="0" borderId="32" applyNumberFormat="0" applyFill="0" applyAlignment="0" applyProtection="0"/>
    <xf numFmtId="0" fontId="131" fillId="0" borderId="33" applyNumberFormat="0" applyFill="0" applyAlignment="0" applyProtection="0"/>
    <xf numFmtId="0" fontId="132" fillId="0" borderId="34" applyNumberFormat="0" applyFill="0" applyAlignment="0" applyProtection="0"/>
    <xf numFmtId="0" fontId="132" fillId="0" borderId="0" applyNumberFormat="0" applyFill="0" applyBorder="0" applyAlignment="0" applyProtection="0"/>
    <xf numFmtId="0" fontId="139" fillId="15" borderId="22" applyNumberFormat="0" applyAlignment="0" applyProtection="0"/>
    <xf numFmtId="0" fontId="154" fillId="0" borderId="36" applyNumberFormat="0" applyFill="0" applyAlignment="0" applyProtection="0"/>
    <xf numFmtId="0" fontId="159" fillId="3" borderId="0" applyNumberFormat="0" applyBorder="0" applyAlignment="0" applyProtection="0"/>
    <xf numFmtId="0" fontId="11" fillId="0" borderId="0"/>
    <xf numFmtId="0" fontId="11" fillId="0" borderId="0"/>
    <xf numFmtId="0" fontId="11" fillId="0" borderId="0"/>
    <xf numFmtId="0" fontId="18" fillId="0" borderId="0"/>
    <xf numFmtId="0" fontId="235" fillId="0" borderId="0"/>
    <xf numFmtId="264" fontId="11" fillId="0" borderId="0"/>
    <xf numFmtId="0" fontId="11" fillId="42" borderId="40" applyNumberFormat="0" applyFont="0" applyAlignment="0" applyProtection="0"/>
    <xf numFmtId="0" fontId="172" fillId="33" borderId="41" applyNumberFormat="0" applyAlignment="0" applyProtection="0"/>
    <xf numFmtId="9" fontId="235" fillId="0" borderId="0" applyFont="0" applyFill="0" applyBorder="0" applyAlignment="0" applyProtection="0"/>
    <xf numFmtId="0" fontId="236" fillId="0" borderId="0" applyNumberFormat="0" applyFill="0" applyBorder="0" applyAlignment="0" applyProtection="0"/>
    <xf numFmtId="0" fontId="213" fillId="0" borderId="54" applyNumberFormat="0" applyFill="0" applyAlignment="0" applyProtection="0"/>
    <xf numFmtId="0" fontId="216" fillId="0" borderId="0" applyNumberFormat="0" applyFill="0" applyBorder="0" applyAlignment="0" applyProtection="0"/>
    <xf numFmtId="264" fontId="227" fillId="0" borderId="0"/>
    <xf numFmtId="0" fontId="18" fillId="0" borderId="0"/>
    <xf numFmtId="264" fontId="73" fillId="10" borderId="0" applyNumberFormat="0" applyBorder="0" applyAlignment="0" applyProtection="0"/>
    <xf numFmtId="264" fontId="73" fillId="11" borderId="0" applyNumberFormat="0" applyBorder="0" applyAlignment="0" applyProtection="0"/>
    <xf numFmtId="264" fontId="73" fillId="12" borderId="0" applyNumberFormat="0" applyBorder="0" applyAlignment="0" applyProtection="0"/>
    <xf numFmtId="264" fontId="73" fillId="13" borderId="0" applyNumberFormat="0" applyBorder="0" applyAlignment="0" applyProtection="0"/>
    <xf numFmtId="264" fontId="73" fillId="14" borderId="0" applyNumberFormat="0" applyBorder="0" applyAlignment="0" applyProtection="0"/>
    <xf numFmtId="264" fontId="73" fillId="15" borderId="0" applyNumberFormat="0" applyBorder="0" applyAlignment="0" applyProtection="0"/>
    <xf numFmtId="264" fontId="73" fillId="16" borderId="0" applyNumberFormat="0" applyBorder="0" applyAlignment="0" applyProtection="0"/>
    <xf numFmtId="264" fontId="73" fillId="17" borderId="0" applyNumberFormat="0" applyBorder="0" applyAlignment="0" applyProtection="0"/>
    <xf numFmtId="264" fontId="73" fillId="18" borderId="0" applyNumberFormat="0" applyBorder="0" applyAlignment="0" applyProtection="0"/>
    <xf numFmtId="264" fontId="73" fillId="13" borderId="0" applyNumberFormat="0" applyBorder="0" applyAlignment="0" applyProtection="0"/>
    <xf numFmtId="264" fontId="73" fillId="16" borderId="0" applyNumberFormat="0" applyBorder="0" applyAlignment="0" applyProtection="0"/>
    <xf numFmtId="264" fontId="73" fillId="19" borderId="0" applyNumberFormat="0" applyBorder="0" applyAlignment="0" applyProtection="0"/>
    <xf numFmtId="43" fontId="18" fillId="0" borderId="0" applyFont="0" applyFill="0" applyBorder="0" applyAlignment="0" applyProtection="0"/>
    <xf numFmtId="43" fontId="73" fillId="0" borderId="0" applyFont="0" applyFill="0" applyBorder="0" applyAlignment="0" applyProtection="0"/>
    <xf numFmtId="0" fontId="28" fillId="0" borderId="0" applyNumberFormat="0" applyAlignment="0">
      <alignment horizontal="left"/>
    </xf>
    <xf numFmtId="44" fontId="73" fillId="0" borderId="0" applyFont="0" applyFill="0" applyBorder="0" applyAlignment="0" applyProtection="0"/>
    <xf numFmtId="44" fontId="18" fillId="0" borderId="0" applyFont="0" applyFill="0" applyBorder="0" applyAlignment="0" applyProtection="0"/>
    <xf numFmtId="0" fontId="29" fillId="0" borderId="0" applyNumberFormat="0" applyAlignment="0">
      <alignment horizontal="left"/>
    </xf>
    <xf numFmtId="0" fontId="30" fillId="0" borderId="31" applyNumberFormat="0" applyAlignment="0" applyProtection="0">
      <alignment horizontal="left" vertical="center"/>
    </xf>
    <xf numFmtId="0" fontId="30" fillId="0" borderId="7">
      <alignment horizontal="left" vertical="center"/>
    </xf>
    <xf numFmtId="0" fontId="31" fillId="0" borderId="0" applyNumberFormat="0" applyFill="0" applyBorder="0" applyAlignment="0" applyProtection="0"/>
    <xf numFmtId="0" fontId="32" fillId="0" borderId="0" applyNumberFormat="0" applyFill="0" applyBorder="0" applyAlignment="0" applyProtection="0"/>
    <xf numFmtId="264" fontId="227" fillId="0" borderId="0"/>
    <xf numFmtId="0" fontId="18" fillId="0" borderId="0"/>
    <xf numFmtId="0" fontId="18" fillId="0" borderId="0"/>
    <xf numFmtId="264" fontId="73" fillId="0" borderId="0"/>
    <xf numFmtId="0" fontId="18" fillId="0" borderId="0"/>
    <xf numFmtId="0" fontId="73" fillId="0" borderId="0"/>
    <xf numFmtId="264" fontId="73" fillId="0" borderId="0"/>
    <xf numFmtId="264" fontId="73" fillId="0" borderId="0"/>
    <xf numFmtId="0" fontId="73" fillId="0" borderId="0"/>
    <xf numFmtId="0" fontId="18" fillId="0" borderId="0"/>
    <xf numFmtId="264" fontId="73" fillId="0" borderId="0"/>
    <xf numFmtId="0" fontId="73" fillId="0" borderId="0"/>
    <xf numFmtId="0" fontId="73" fillId="0" borderId="0"/>
    <xf numFmtId="264" fontId="71" fillId="8" borderId="10" applyNumberFormat="0" applyFill="0" applyBorder="0" applyAlignment="0">
      <alignment horizontal="centerContinuous"/>
    </xf>
    <xf numFmtId="43" fontId="11" fillId="0" borderId="0" applyFont="0" applyFill="0" applyBorder="0" applyAlignment="0" applyProtection="0"/>
    <xf numFmtId="44" fontId="11" fillId="0" borderId="0" applyFont="0" applyFill="0" applyBorder="0" applyAlignment="0" applyProtection="0"/>
    <xf numFmtId="0" fontId="18" fillId="0" borderId="0"/>
    <xf numFmtId="9" fontId="11" fillId="0" borderId="0" applyFont="0" applyFill="0" applyBorder="0" applyAlignment="0" applyProtection="0"/>
    <xf numFmtId="0" fontId="2" fillId="0" borderId="0"/>
    <xf numFmtId="0" fontId="1" fillId="0" borderId="0"/>
    <xf numFmtId="264" fontId="227" fillId="0" borderId="0"/>
    <xf numFmtId="0" fontId="227" fillId="0" borderId="0"/>
    <xf numFmtId="264" fontId="17" fillId="0" borderId="0"/>
  </cellStyleXfs>
  <cellXfs count="1290">
    <xf numFmtId="0" fontId="0" fillId="0" borderId="0" xfId="0"/>
    <xf numFmtId="0" fontId="0" fillId="0" borderId="0" xfId="0" applyBorder="1"/>
    <xf numFmtId="0" fontId="15" fillId="0" borderId="0" xfId="0" applyFont="1"/>
    <xf numFmtId="0" fontId="0" fillId="0" borderId="0" xfId="0" applyFill="1" applyBorder="1"/>
    <xf numFmtId="0" fontId="15" fillId="0" borderId="0" xfId="0" applyFont="1" applyAlignment="1">
      <alignment wrapText="1"/>
    </xf>
    <xf numFmtId="0" fontId="15" fillId="0" borderId="0" xfId="0" applyFont="1" applyFill="1"/>
    <xf numFmtId="0" fontId="24" fillId="0" borderId="0" xfId="0" applyFont="1" applyFill="1" applyBorder="1" applyAlignment="1" applyProtection="1">
      <alignment vertical="center"/>
    </xf>
    <xf numFmtId="0" fontId="0" fillId="0" borderId="0" xfId="0" applyFill="1"/>
    <xf numFmtId="0" fontId="15" fillId="0" borderId="0" xfId="0" applyFont="1" applyAlignment="1">
      <alignment horizontal="center"/>
    </xf>
    <xf numFmtId="0" fontId="15" fillId="0" borderId="1" xfId="0" applyFont="1" applyFill="1" applyBorder="1" applyAlignment="1" applyProtection="1"/>
    <xf numFmtId="39" fontId="15" fillId="0" borderId="1" xfId="2632" applyNumberFormat="1" applyFont="1" applyFill="1" applyBorder="1" applyAlignment="1">
      <alignment horizontal="left"/>
    </xf>
    <xf numFmtId="39" fontId="18" fillId="0" borderId="1" xfId="0" applyNumberFormat="1" applyFont="1" applyFill="1" applyBorder="1" applyAlignment="1">
      <alignment horizontal="left"/>
    </xf>
    <xf numFmtId="0" fontId="18" fillId="0" borderId="1" xfId="0" applyFont="1" applyFill="1" applyBorder="1" applyAlignment="1">
      <alignment horizontal="left"/>
    </xf>
    <xf numFmtId="0" fontId="15" fillId="0" borderId="25" xfId="0" applyFont="1" applyBorder="1" applyAlignment="1">
      <alignment horizontal="center"/>
    </xf>
    <xf numFmtId="0" fontId="15" fillId="0" borderId="25" xfId="0" applyFont="1" applyFill="1" applyBorder="1" applyAlignment="1" applyProtection="1"/>
    <xf numFmtId="0" fontId="15" fillId="30" borderId="21" xfId="0" applyFont="1" applyFill="1" applyBorder="1" applyAlignment="1">
      <alignment horizontal="center"/>
    </xf>
    <xf numFmtId="39" fontId="15" fillId="0" borderId="25" xfId="2632" applyNumberFormat="1" applyFont="1" applyFill="1" applyBorder="1" applyAlignment="1">
      <alignment horizontal="left"/>
    </xf>
    <xf numFmtId="0" fontId="15" fillId="30" borderId="18" xfId="0" applyFont="1" applyFill="1" applyBorder="1" applyAlignment="1">
      <alignment horizontal="center"/>
    </xf>
    <xf numFmtId="0" fontId="15" fillId="0" borderId="0" xfId="0" applyFont="1" applyAlignment="1">
      <alignment vertical="center" wrapText="1"/>
    </xf>
    <xf numFmtId="0" fontId="25" fillId="0" borderId="0" xfId="0" applyFont="1" applyFill="1"/>
    <xf numFmtId="0" fontId="15" fillId="0" borderId="0" xfId="0" applyFont="1" applyFill="1" applyAlignment="1">
      <alignment wrapText="1"/>
    </xf>
    <xf numFmtId="0" fontId="19" fillId="0" borderId="0" xfId="2631" applyFont="1" applyFill="1" applyAlignment="1" applyProtection="1">
      <alignment horizontal="center" vertical="center" wrapText="1"/>
    </xf>
    <xf numFmtId="165" fontId="18" fillId="0" borderId="62" xfId="2631" applyNumberFormat="1" applyFont="1" applyFill="1" applyBorder="1" applyAlignment="1" applyProtection="1">
      <alignment horizontal="left" vertical="center" wrapText="1"/>
    </xf>
    <xf numFmtId="165" fontId="18" fillId="0" borderId="63" xfId="2631" applyNumberFormat="1" applyFont="1" applyFill="1" applyBorder="1" applyAlignment="1" applyProtection="1">
      <alignment horizontal="left" vertical="center" wrapText="1"/>
    </xf>
    <xf numFmtId="0" fontId="27" fillId="0" borderId="0" xfId="0" applyFont="1" applyBorder="1" applyAlignment="1">
      <alignment horizontal="left" vertical="center" wrapText="1"/>
    </xf>
    <xf numFmtId="0" fontId="14" fillId="45" borderId="25" xfId="0" applyFont="1" applyFill="1" applyBorder="1" applyAlignment="1">
      <alignment horizontal="center" wrapText="1"/>
    </xf>
    <xf numFmtId="0" fontId="14" fillId="45" borderId="35" xfId="0" applyFont="1" applyFill="1" applyBorder="1" applyAlignment="1">
      <alignment horizontal="center" wrapText="1"/>
    </xf>
    <xf numFmtId="0" fontId="14" fillId="45" borderId="35" xfId="0" applyFont="1" applyFill="1" applyBorder="1" applyAlignment="1">
      <alignment wrapText="1"/>
    </xf>
    <xf numFmtId="0" fontId="14" fillId="45" borderId="59" xfId="0" applyFont="1" applyFill="1" applyBorder="1" applyAlignment="1">
      <alignment horizontal="center" wrapText="1"/>
    </xf>
    <xf numFmtId="0" fontId="19" fillId="45" borderId="1" xfId="2376" applyFont="1" applyFill="1" applyBorder="1" applyAlignment="1">
      <alignment horizontal="center" wrapText="1"/>
    </xf>
    <xf numFmtId="0" fontId="41" fillId="0" borderId="0" xfId="0" applyFont="1"/>
    <xf numFmtId="0" fontId="19" fillId="45" borderId="1" xfId="0" applyFont="1" applyFill="1" applyBorder="1" applyAlignment="1">
      <alignment horizontal="center" wrapText="1"/>
    </xf>
    <xf numFmtId="0" fontId="19" fillId="45" borderId="58" xfId="0" applyFont="1" applyFill="1" applyBorder="1" applyAlignment="1">
      <alignment horizontal="center" wrapText="1"/>
    </xf>
    <xf numFmtId="0" fontId="19" fillId="45" borderId="25" xfId="0" applyFont="1" applyFill="1" applyBorder="1" applyAlignment="1">
      <alignment horizontal="center" wrapText="1"/>
    </xf>
    <xf numFmtId="0" fontId="41" fillId="0" borderId="0" xfId="0" applyFont="1" applyFill="1" applyBorder="1"/>
    <xf numFmtId="0" fontId="18" fillId="0" borderId="25" xfId="0" applyFont="1" applyFill="1" applyBorder="1" applyAlignment="1" applyProtection="1">
      <alignment horizontal="left"/>
    </xf>
    <xf numFmtId="0" fontId="27" fillId="0" borderId="0" xfId="0" applyFont="1" applyFill="1" applyBorder="1" applyAlignment="1">
      <alignment horizontal="left" vertical="center" wrapText="1"/>
    </xf>
    <xf numFmtId="0" fontId="41" fillId="0" borderId="0" xfId="0" applyFont="1" applyFill="1"/>
    <xf numFmtId="0" fontId="47" fillId="0" borderId="0" xfId="0" applyFont="1"/>
    <xf numFmtId="0" fontId="47" fillId="0" borderId="0" xfId="0" applyFont="1" applyAlignment="1">
      <alignment horizontal="left"/>
    </xf>
    <xf numFmtId="0" fontId="48" fillId="0" borderId="0" xfId="0" applyFont="1" applyAlignment="1">
      <alignment horizontal="center"/>
    </xf>
    <xf numFmtId="0" fontId="47" fillId="30" borderId="0" xfId="0" applyFont="1" applyFill="1"/>
    <xf numFmtId="0" fontId="47" fillId="30" borderId="0" xfId="0" applyFont="1" applyFill="1" applyAlignment="1">
      <alignment horizontal="left"/>
    </xf>
    <xf numFmtId="0" fontId="18" fillId="0" borderId="0" xfId="2376" applyFont="1" applyBorder="1"/>
    <xf numFmtId="0" fontId="18" fillId="0" borderId="1" xfId="0" applyFont="1" applyBorder="1" applyAlignment="1">
      <alignment wrapText="1"/>
    </xf>
    <xf numFmtId="0" fontId="18" fillId="30" borderId="0" xfId="2630" applyFill="1" applyProtection="1"/>
    <xf numFmtId="0" fontId="19" fillId="45" borderId="20" xfId="2630" applyFont="1" applyFill="1" applyBorder="1" applyAlignment="1" applyProtection="1">
      <alignment horizontal="center"/>
    </xf>
    <xf numFmtId="0" fontId="18" fillId="30" borderId="1" xfId="2630" applyFont="1" applyFill="1" applyBorder="1" applyAlignment="1" applyProtection="1">
      <alignment horizontal="center"/>
    </xf>
    <xf numFmtId="0" fontId="18" fillId="4" borderId="1" xfId="2630" applyFont="1" applyFill="1" applyBorder="1" applyProtection="1">
      <protection locked="0"/>
    </xf>
    <xf numFmtId="0" fontId="18" fillId="4" borderId="25" xfId="2630" applyFont="1" applyFill="1" applyBorder="1" applyProtection="1">
      <protection locked="0"/>
    </xf>
    <xf numFmtId="0" fontId="19" fillId="30" borderId="0" xfId="2630" applyFont="1" applyFill="1" applyProtection="1"/>
    <xf numFmtId="0" fontId="18" fillId="30" borderId="0" xfId="2630" applyFont="1" applyFill="1" applyProtection="1"/>
    <xf numFmtId="164" fontId="18" fillId="4" borderId="1" xfId="2018" applyNumberFormat="1" applyFont="1" applyFill="1" applyBorder="1" applyProtection="1">
      <protection locked="0"/>
    </xf>
    <xf numFmtId="164" fontId="18" fillId="4" borderId="25" xfId="2018" applyNumberFormat="1" applyFont="1" applyFill="1" applyBorder="1" applyProtection="1">
      <protection locked="0"/>
    </xf>
    <xf numFmtId="0" fontId="19" fillId="45" borderId="58" xfId="2630" applyFont="1" applyFill="1" applyBorder="1" applyAlignment="1" applyProtection="1">
      <alignment horizontal="centerContinuous" vertical="center" wrapText="1"/>
    </xf>
    <xf numFmtId="0" fontId="19" fillId="45" borderId="24" xfId="2630" applyFont="1" applyFill="1" applyBorder="1" applyAlignment="1" applyProtection="1">
      <alignment horizontal="centerContinuous" vertical="center"/>
    </xf>
    <xf numFmtId="0" fontId="19" fillId="45" borderId="25" xfId="2630" applyFont="1" applyFill="1" applyBorder="1" applyAlignment="1" applyProtection="1">
      <alignment horizontal="center" vertical="center"/>
    </xf>
    <xf numFmtId="0" fontId="19" fillId="45" borderId="21" xfId="2630" applyFont="1" applyFill="1" applyBorder="1" applyAlignment="1" applyProtection="1">
      <alignment horizontal="center" vertical="center"/>
    </xf>
    <xf numFmtId="0" fontId="18" fillId="30" borderId="0" xfId="2630" applyFill="1" applyAlignment="1" applyProtection="1">
      <alignment vertical="center"/>
    </xf>
    <xf numFmtId="0" fontId="18" fillId="4" borderId="24" xfId="2630" applyFont="1" applyFill="1" applyBorder="1" applyProtection="1">
      <protection locked="0"/>
    </xf>
    <xf numFmtId="0" fontId="18" fillId="4" borderId="21" xfId="2630" applyFont="1" applyFill="1" applyBorder="1" applyProtection="1">
      <protection locked="0"/>
    </xf>
    <xf numFmtId="0" fontId="15" fillId="0" borderId="1" xfId="0" applyFont="1" applyBorder="1"/>
    <xf numFmtId="39" fontId="18" fillId="0" borderId="1" xfId="0" applyNumberFormat="1" applyFont="1" applyFill="1" applyBorder="1" applyAlignment="1">
      <alignment horizontal="left" wrapText="1"/>
    </xf>
    <xf numFmtId="312" fontId="221" fillId="30" borderId="0" xfId="2631" quotePrefix="1" applyNumberFormat="1" applyFont="1" applyFill="1" applyBorder="1" applyAlignment="1" applyProtection="1">
      <alignment horizontal="center"/>
    </xf>
    <xf numFmtId="264" fontId="0" fillId="0" borderId="0" xfId="0" applyNumberFormat="1"/>
    <xf numFmtId="264" fontId="41" fillId="0" borderId="0" xfId="0" applyNumberFormat="1" applyFont="1"/>
    <xf numFmtId="264" fontId="15" fillId="0" borderId="0" xfId="0" applyNumberFormat="1" applyFont="1"/>
    <xf numFmtId="264" fontId="47" fillId="0" borderId="0" xfId="0" applyNumberFormat="1" applyFont="1" applyFill="1" applyAlignment="1">
      <alignment horizontal="left"/>
    </xf>
    <xf numFmtId="264" fontId="15" fillId="0" borderId="0" xfId="0" applyNumberFormat="1" applyFont="1" applyFill="1"/>
    <xf numFmtId="264" fontId="15" fillId="0" borderId="0" xfId="0" applyNumberFormat="1" applyFont="1" applyFill="1" applyAlignment="1">
      <alignment horizontal="center"/>
    </xf>
    <xf numFmtId="264" fontId="15" fillId="0" borderId="0" xfId="0" applyNumberFormat="1" applyFont="1" applyAlignment="1">
      <alignment wrapText="1"/>
    </xf>
    <xf numFmtId="0" fontId="15" fillId="0" borderId="25" xfId="0" applyNumberFormat="1" applyFont="1" applyBorder="1" applyAlignment="1">
      <alignment horizontal="center"/>
    </xf>
    <xf numFmtId="264" fontId="15" fillId="30" borderId="18" xfId="0" applyNumberFormat="1" applyFont="1" applyFill="1" applyBorder="1" applyAlignment="1">
      <alignment horizontal="center"/>
    </xf>
    <xf numFmtId="264" fontId="22" fillId="30" borderId="0" xfId="0" applyNumberFormat="1" applyFont="1" applyFill="1" applyBorder="1" applyAlignment="1" applyProtection="1"/>
    <xf numFmtId="264" fontId="15" fillId="30" borderId="0" xfId="0" applyNumberFormat="1" applyFont="1" applyFill="1" applyBorder="1"/>
    <xf numFmtId="264" fontId="15" fillId="30" borderId="16" xfId="0" applyNumberFormat="1" applyFont="1" applyFill="1" applyBorder="1"/>
    <xf numFmtId="264" fontId="15" fillId="30" borderId="21" xfId="0" applyNumberFormat="1" applyFont="1" applyFill="1" applyBorder="1" applyAlignment="1">
      <alignment horizontal="center"/>
    </xf>
    <xf numFmtId="264" fontId="15" fillId="30" borderId="11" xfId="0" applyNumberFormat="1" applyFont="1" applyFill="1" applyBorder="1"/>
    <xf numFmtId="264" fontId="15" fillId="30" borderId="59" xfId="0" applyNumberFormat="1" applyFont="1" applyFill="1" applyBorder="1"/>
    <xf numFmtId="264" fontId="15" fillId="0" borderId="0" xfId="0" applyNumberFormat="1" applyFont="1" applyAlignment="1">
      <alignment horizontal="center"/>
    </xf>
    <xf numFmtId="264" fontId="24" fillId="0" borderId="0" xfId="0" applyNumberFormat="1" applyFont="1" applyFill="1" applyBorder="1" applyAlignment="1" applyProtection="1">
      <alignment vertical="center"/>
    </xf>
    <xf numFmtId="264" fontId="48" fillId="0" borderId="0" xfId="0" applyNumberFormat="1" applyFont="1" applyAlignment="1">
      <alignment horizontal="center"/>
    </xf>
    <xf numFmtId="0" fontId="15" fillId="30" borderId="18" xfId="0" applyNumberFormat="1" applyFont="1" applyFill="1" applyBorder="1" applyAlignment="1">
      <alignment horizontal="center"/>
    </xf>
    <xf numFmtId="0" fontId="15" fillId="30" borderId="21" xfId="0" applyNumberFormat="1" applyFont="1" applyFill="1" applyBorder="1" applyAlignment="1">
      <alignment horizontal="center"/>
    </xf>
    <xf numFmtId="264" fontId="15" fillId="0" borderId="0" xfId="0" applyNumberFormat="1" applyFont="1" applyAlignment="1"/>
    <xf numFmtId="0" fontId="18" fillId="0" borderId="0" xfId="2629" applyFont="1"/>
    <xf numFmtId="0" fontId="16" fillId="0" borderId="0" xfId="2629" applyFont="1"/>
    <xf numFmtId="0" fontId="19" fillId="0" borderId="0" xfId="2629" applyFont="1"/>
    <xf numFmtId="0" fontId="16" fillId="0" borderId="0" xfId="2629" applyFont="1" applyFill="1" applyBorder="1"/>
    <xf numFmtId="0" fontId="19" fillId="0" borderId="0" xfId="2629" applyFont="1" applyFill="1" applyBorder="1"/>
    <xf numFmtId="0" fontId="18" fillId="0" borderId="0" xfId="2629" applyFont="1" applyFill="1" applyBorder="1"/>
    <xf numFmtId="0" fontId="19" fillId="0" borderId="82" xfId="2629" quotePrefix="1" applyFont="1" applyBorder="1" applyAlignment="1">
      <alignment horizontal="center" vertical="center"/>
    </xf>
    <xf numFmtId="0" fontId="19" fillId="0" borderId="0" xfId="2629" quotePrefix="1" applyFont="1" applyBorder="1" applyAlignment="1">
      <alignment horizontal="center" vertical="center"/>
    </xf>
    <xf numFmtId="0" fontId="19" fillId="0" borderId="0" xfId="2629" applyFont="1" applyFill="1" applyBorder="1" applyAlignment="1">
      <alignment horizontal="left" vertical="center"/>
    </xf>
    <xf numFmtId="0" fontId="18" fillId="0" borderId="0" xfId="2629" applyFont="1" applyFill="1" applyBorder="1" applyAlignment="1">
      <alignment horizontal="center" vertical="center"/>
    </xf>
    <xf numFmtId="0" fontId="16" fillId="0" borderId="0" xfId="2629" applyFont="1" applyFill="1" applyBorder="1" applyAlignment="1">
      <alignment horizontal="center" vertical="center"/>
    </xf>
    <xf numFmtId="0" fontId="16" fillId="0" borderId="0" xfId="2629" applyFont="1" applyFill="1"/>
    <xf numFmtId="0" fontId="39" fillId="45" borderId="1" xfId="2629" applyFont="1" applyFill="1" applyBorder="1" applyAlignment="1">
      <alignment horizontal="center" vertical="center" wrapText="1"/>
    </xf>
    <xf numFmtId="0" fontId="19" fillId="45" borderId="24" xfId="2629" applyFont="1" applyFill="1" applyBorder="1" applyAlignment="1">
      <alignment horizontal="centerContinuous" vertical="center"/>
    </xf>
    <xf numFmtId="0" fontId="18" fillId="45" borderId="24" xfId="2629" applyFont="1" applyFill="1" applyBorder="1" applyAlignment="1">
      <alignment horizontal="centerContinuous"/>
    </xf>
    <xf numFmtId="0" fontId="19" fillId="45" borderId="7" xfId="2629" applyFont="1" applyFill="1" applyBorder="1" applyAlignment="1">
      <alignment horizontal="centerContinuous" vertical="center"/>
    </xf>
    <xf numFmtId="0" fontId="19" fillId="45" borderId="58" xfId="2629" applyFont="1" applyFill="1" applyBorder="1" applyAlignment="1">
      <alignment horizontal="centerContinuous" vertical="center"/>
    </xf>
    <xf numFmtId="0" fontId="19" fillId="0" borderId="0" xfId="2629" applyFont="1" applyFill="1" applyBorder="1" applyAlignment="1">
      <alignment vertical="center"/>
    </xf>
    <xf numFmtId="0" fontId="19" fillId="45" borderId="25" xfId="2629" applyFont="1" applyFill="1" applyBorder="1" applyAlignment="1">
      <alignment horizontal="center" vertical="center" wrapText="1"/>
    </xf>
    <xf numFmtId="0" fontId="18" fillId="0" borderId="1" xfId="2629" applyFont="1" applyBorder="1" applyAlignment="1">
      <alignment horizontal="center"/>
    </xf>
    <xf numFmtId="0" fontId="18" fillId="0" borderId="0" xfId="2629" applyFont="1" applyFill="1" applyBorder="1" applyAlignment="1">
      <alignment vertical="center"/>
    </xf>
    <xf numFmtId="264" fontId="222" fillId="0" borderId="0" xfId="0" applyNumberFormat="1" applyFont="1"/>
    <xf numFmtId="10" fontId="16" fillId="0" borderId="0" xfId="2692" applyNumberFormat="1" applyFont="1" applyFill="1" applyBorder="1" applyAlignment="1">
      <alignment horizontal="right" vertical="center"/>
    </xf>
    <xf numFmtId="168" fontId="39" fillId="45" borderId="1" xfId="2692" applyNumberFormat="1" applyFont="1" applyFill="1" applyBorder="1" applyAlignment="1">
      <alignment horizontal="center" vertical="center"/>
    </xf>
    <xf numFmtId="164" fontId="18" fillId="0" borderId="19" xfId="2044" applyNumberFormat="1" applyFont="1" applyFill="1" applyBorder="1" applyAlignment="1">
      <alignment vertical="center" wrapText="1"/>
    </xf>
    <xf numFmtId="44" fontId="18" fillId="0" borderId="0" xfId="2075" applyFont="1" applyFill="1" applyBorder="1" applyAlignment="1">
      <alignment vertical="center" wrapText="1"/>
    </xf>
    <xf numFmtId="0" fontId="0" fillId="0" borderId="16" xfId="0" applyBorder="1"/>
    <xf numFmtId="0" fontId="0" fillId="0" borderId="59" xfId="0" applyBorder="1"/>
    <xf numFmtId="0" fontId="18" fillId="0" borderId="1" xfId="2294" applyFont="1" applyFill="1" applyBorder="1" applyAlignment="1">
      <alignment horizontal="center"/>
    </xf>
    <xf numFmtId="167" fontId="18" fillId="0" borderId="0" xfId="2069" applyNumberFormat="1" applyFont="1" applyFill="1" applyBorder="1" applyAlignment="1">
      <alignment horizontal="center"/>
    </xf>
    <xf numFmtId="44" fontId="18" fillId="0" borderId="0" xfId="2069" applyFont="1" applyFill="1" applyBorder="1" applyAlignment="1">
      <alignment horizontal="center"/>
    </xf>
    <xf numFmtId="44" fontId="18" fillId="0" borderId="0" xfId="2069" applyFont="1" applyBorder="1" applyAlignment="1">
      <alignment horizontal="center"/>
    </xf>
    <xf numFmtId="0" fontId="18" fillId="0" borderId="0" xfId="2376" applyFont="1" applyFill="1"/>
    <xf numFmtId="0" fontId="18" fillId="0" borderId="0" xfId="2376" applyFont="1" applyFill="1" applyAlignment="1">
      <alignment horizontal="center"/>
    </xf>
    <xf numFmtId="0" fontId="18" fillId="0" borderId="0" xfId="2376" applyFont="1"/>
    <xf numFmtId="0" fontId="47" fillId="0" borderId="0" xfId="2376" applyFont="1"/>
    <xf numFmtId="0" fontId="47" fillId="0" borderId="0" xfId="2376" applyFont="1" applyFill="1"/>
    <xf numFmtId="0" fontId="47" fillId="0" borderId="0" xfId="2376" applyFont="1" applyFill="1" applyAlignment="1">
      <alignment horizontal="left"/>
    </xf>
    <xf numFmtId="0" fontId="47" fillId="0" borderId="0" xfId="2376" applyFont="1" applyAlignment="1">
      <alignment horizontal="left"/>
    </xf>
    <xf numFmtId="0" fontId="18" fillId="0" borderId="0" xfId="2376"/>
    <xf numFmtId="0" fontId="18" fillId="0" borderId="0" xfId="2376" applyFont="1" applyBorder="1" applyAlignment="1">
      <alignment horizontal="centerContinuous" vertical="center"/>
    </xf>
    <xf numFmtId="0" fontId="19" fillId="0" borderId="0" xfId="2376" applyFont="1" applyFill="1" applyBorder="1" applyAlignment="1">
      <alignment horizontal="centerContinuous" vertical="center"/>
    </xf>
    <xf numFmtId="0" fontId="18" fillId="0" borderId="0" xfId="2376" applyFont="1" applyFill="1" applyBorder="1" applyAlignment="1">
      <alignment horizontal="centerContinuous" vertical="center"/>
    </xf>
    <xf numFmtId="0" fontId="18" fillId="45" borderId="35" xfId="2376" applyFont="1" applyFill="1" applyBorder="1"/>
    <xf numFmtId="0" fontId="18" fillId="45" borderId="35" xfId="2376" applyFill="1" applyBorder="1"/>
    <xf numFmtId="0" fontId="18" fillId="45" borderId="20" xfId="2376" applyFill="1" applyBorder="1"/>
    <xf numFmtId="0" fontId="19" fillId="45" borderId="20" xfId="2376" applyFont="1" applyFill="1" applyBorder="1" applyAlignment="1">
      <alignment horizontal="centerContinuous" vertical="center"/>
    </xf>
    <xf numFmtId="0" fontId="18" fillId="45" borderId="19" xfId="2376" applyFill="1" applyBorder="1" applyAlignment="1">
      <alignment horizontal="centerContinuous" vertical="center"/>
    </xf>
    <xf numFmtId="0" fontId="19" fillId="45" borderId="24" xfId="2376" applyFont="1" applyFill="1" applyBorder="1" applyAlignment="1">
      <alignment horizontal="centerContinuous" vertical="center"/>
    </xf>
    <xf numFmtId="0" fontId="18" fillId="45" borderId="7" xfId="2376" applyFont="1" applyFill="1" applyBorder="1" applyAlignment="1">
      <alignment horizontal="centerContinuous" vertical="center"/>
    </xf>
    <xf numFmtId="0" fontId="18" fillId="45" borderId="7" xfId="2376" applyFont="1" applyFill="1" applyBorder="1" applyAlignment="1">
      <alignment horizontal="centerContinuous"/>
    </xf>
    <xf numFmtId="0" fontId="18" fillId="45" borderId="58" xfId="2376" applyFont="1" applyFill="1" applyBorder="1" applyAlignment="1">
      <alignment horizontal="centerContinuous"/>
    </xf>
    <xf numFmtId="0" fontId="19" fillId="45" borderId="58" xfId="2376" applyFont="1" applyFill="1" applyBorder="1" applyAlignment="1">
      <alignment horizontal="center" vertical="center"/>
    </xf>
    <xf numFmtId="0" fontId="19" fillId="45" borderId="43" xfId="2376" applyFont="1" applyFill="1" applyBorder="1"/>
    <xf numFmtId="0" fontId="19" fillId="45" borderId="43" xfId="2376" applyFont="1" applyFill="1" applyBorder="1" applyAlignment="1">
      <alignment horizontal="left"/>
    </xf>
    <xf numFmtId="0" fontId="19" fillId="45" borderId="18" xfId="2376" applyFont="1" applyFill="1" applyBorder="1" applyAlignment="1">
      <alignment horizontal="left"/>
    </xf>
    <xf numFmtId="0" fontId="19" fillId="45" borderId="21" xfId="2376" applyFont="1" applyFill="1" applyBorder="1" applyAlignment="1">
      <alignment horizontal="centerContinuous" vertical="center" wrapText="1"/>
    </xf>
    <xf numFmtId="0" fontId="19" fillId="45" borderId="11" xfId="2376" applyFont="1" applyFill="1" applyBorder="1" applyAlignment="1">
      <alignment horizontal="centerContinuous" vertical="center" wrapText="1"/>
    </xf>
    <xf numFmtId="0" fontId="19" fillId="45" borderId="59" xfId="2376" applyFont="1" applyFill="1" applyBorder="1" applyAlignment="1">
      <alignment horizontal="centerContinuous" vertical="center" wrapText="1"/>
    </xf>
    <xf numFmtId="0" fontId="19" fillId="45" borderId="11" xfId="0" applyFont="1" applyFill="1" applyBorder="1" applyAlignment="1">
      <alignment horizontal="centerContinuous" vertical="center" wrapText="1"/>
    </xf>
    <xf numFmtId="0" fontId="19" fillId="45" borderId="59" xfId="0" applyFont="1" applyFill="1" applyBorder="1" applyAlignment="1">
      <alignment horizontal="centerContinuous" vertical="center" wrapText="1"/>
    </xf>
    <xf numFmtId="0" fontId="19" fillId="45" borderId="21" xfId="0" applyFont="1" applyFill="1" applyBorder="1" applyAlignment="1">
      <alignment horizontal="centerContinuous" vertical="center" wrapText="1"/>
    </xf>
    <xf numFmtId="0" fontId="19" fillId="45" borderId="25" xfId="0" applyFont="1" applyFill="1" applyBorder="1" applyAlignment="1">
      <alignment horizontal="centerContinuous" vertical="center" wrapText="1"/>
    </xf>
    <xf numFmtId="0" fontId="19" fillId="45" borderId="25" xfId="2376" applyFont="1" applyFill="1" applyBorder="1" applyAlignment="1">
      <alignment horizontal="center" wrapText="1"/>
    </xf>
    <xf numFmtId="0" fontId="19" fillId="45" borderId="25" xfId="2376" applyFont="1" applyFill="1" applyBorder="1" applyAlignment="1">
      <alignment horizontal="left" wrapText="1"/>
    </xf>
    <xf numFmtId="0" fontId="19" fillId="45" borderId="59" xfId="2376" applyFont="1" applyFill="1" applyBorder="1" applyAlignment="1">
      <alignment horizontal="center" wrapText="1"/>
    </xf>
    <xf numFmtId="0" fontId="19" fillId="45" borderId="25" xfId="2376" applyFont="1" applyFill="1" applyBorder="1" applyAlignment="1">
      <alignment horizontal="center" vertical="center" wrapText="1"/>
    </xf>
    <xf numFmtId="0" fontId="18" fillId="0" borderId="1" xfId="2376" applyFont="1" applyFill="1" applyBorder="1" applyAlignment="1">
      <alignment horizontal="center"/>
    </xf>
    <xf numFmtId="0" fontId="18" fillId="0" borderId="19" xfId="2376" applyBorder="1"/>
    <xf numFmtId="0" fontId="18" fillId="0" borderId="0" xfId="2376" applyBorder="1"/>
    <xf numFmtId="0" fontId="18" fillId="0" borderId="0" xfId="2376" applyFont="1" applyFill="1" applyBorder="1"/>
    <xf numFmtId="0" fontId="24" fillId="0" borderId="0" xfId="2376" applyFont="1" applyFill="1" applyBorder="1" applyAlignment="1">
      <alignment horizontal="left" wrapText="1"/>
    </xf>
    <xf numFmtId="0" fontId="18" fillId="0" borderId="0" xfId="2376" applyFont="1" applyFill="1" applyBorder="1" applyAlignment="1">
      <alignment horizontal="left" wrapText="1"/>
    </xf>
    <xf numFmtId="0" fontId="43" fillId="0" borderId="0" xfId="2376" applyFont="1" applyFill="1" applyAlignment="1">
      <alignment horizontal="left"/>
    </xf>
    <xf numFmtId="0" fontId="44" fillId="0" borderId="0" xfId="2376" applyFont="1" applyFill="1" applyAlignment="1">
      <alignment horizontal="left"/>
    </xf>
    <xf numFmtId="0" fontId="19" fillId="0" borderId="0" xfId="2376" applyFont="1" applyFill="1" applyAlignment="1">
      <alignment horizontal="left"/>
    </xf>
    <xf numFmtId="0" fontId="19" fillId="45" borderId="20" xfId="2376" applyFont="1" applyFill="1" applyBorder="1" applyAlignment="1">
      <alignment horizontal="left" wrapText="1"/>
    </xf>
    <xf numFmtId="0" fontId="19" fillId="45" borderId="19" xfId="2376" applyFont="1" applyFill="1" applyBorder="1" applyAlignment="1">
      <alignment horizontal="left" wrapText="1"/>
    </xf>
    <xf numFmtId="0" fontId="55" fillId="45" borderId="1" xfId="2376" applyFont="1" applyFill="1" applyBorder="1" applyAlignment="1">
      <alignment horizontal="center" wrapText="1"/>
    </xf>
    <xf numFmtId="0" fontId="18" fillId="0" borderId="0" xfId="2376" applyFont="1" applyFill="1" applyBorder="1" applyAlignment="1">
      <alignment horizontal="center"/>
    </xf>
    <xf numFmtId="0" fontId="18" fillId="0" borderId="0" xfId="2376" applyFont="1" applyAlignment="1">
      <alignment horizontal="center"/>
    </xf>
    <xf numFmtId="0" fontId="19" fillId="45" borderId="21" xfId="2376" applyFont="1" applyFill="1" applyBorder="1" applyAlignment="1">
      <alignment horizontal="center" vertical="center" wrapText="1"/>
    </xf>
    <xf numFmtId="0" fontId="19" fillId="45" borderId="24" xfId="2376" applyFont="1" applyFill="1" applyBorder="1" applyAlignment="1">
      <alignment horizontal="center" vertical="center" wrapText="1"/>
    </xf>
    <xf numFmtId="0" fontId="18" fillId="45" borderId="58" xfId="2376" applyFont="1" applyFill="1" applyBorder="1" applyAlignment="1">
      <alignment vertical="center"/>
    </xf>
    <xf numFmtId="0" fontId="19" fillId="45" borderId="59" xfId="2376" applyFont="1" applyFill="1" applyBorder="1" applyAlignment="1">
      <alignment horizontal="center" vertical="center" wrapText="1"/>
    </xf>
    <xf numFmtId="0" fontId="18" fillId="0" borderId="1" xfId="2376" applyFont="1" applyBorder="1" applyAlignment="1">
      <alignment horizontal="center"/>
    </xf>
    <xf numFmtId="0" fontId="18" fillId="0" borderId="21" xfId="2376" applyFont="1" applyFill="1" applyBorder="1" applyAlignment="1">
      <alignment horizontal="left"/>
    </xf>
    <xf numFmtId="0" fontId="215" fillId="0" borderId="59" xfId="2376" applyFont="1" applyFill="1" applyBorder="1" applyAlignment="1">
      <alignment horizontal="left"/>
    </xf>
    <xf numFmtId="0" fontId="18" fillId="0" borderId="0" xfId="2376" applyFont="1" applyFill="1" applyBorder="1" applyAlignment="1">
      <alignment horizontal="left"/>
    </xf>
    <xf numFmtId="0" fontId="18" fillId="0" borderId="24" xfId="2376" applyFont="1" applyFill="1" applyBorder="1" applyAlignment="1">
      <alignment horizontal="left"/>
    </xf>
    <xf numFmtId="0" fontId="215" fillId="0" borderId="58" xfId="2376" applyFont="1" applyFill="1" applyBorder="1" applyAlignment="1">
      <alignment horizontal="left"/>
    </xf>
    <xf numFmtId="0" fontId="215" fillId="0" borderId="0" xfId="2376" applyFont="1" applyFill="1"/>
    <xf numFmtId="0" fontId="226" fillId="0" borderId="0" xfId="2376" applyFont="1" applyFill="1" applyBorder="1" applyAlignment="1">
      <alignment horizontal="left"/>
    </xf>
    <xf numFmtId="0" fontId="18" fillId="0" borderId="0" xfId="2376" applyFont="1" applyFill="1" applyBorder="1" applyAlignment="1">
      <alignment horizontal="left" vertical="center"/>
    </xf>
    <xf numFmtId="0" fontId="226" fillId="0" borderId="0" xfId="2376" applyFont="1" applyFill="1" applyAlignment="1">
      <alignment horizontal="left"/>
    </xf>
    <xf numFmtId="0" fontId="18" fillId="0" borderId="0" xfId="2376" applyFont="1" applyFill="1" applyAlignment="1">
      <alignment horizontal="left"/>
    </xf>
    <xf numFmtId="0" fontId="18" fillId="0" borderId="63" xfId="2631" quotePrefix="1" applyFont="1" applyFill="1" applyBorder="1" applyAlignment="1" applyProtection="1">
      <alignment horizontal="left" vertical="center" wrapText="1"/>
    </xf>
    <xf numFmtId="0" fontId="18" fillId="0" borderId="84" xfId="2631" quotePrefix="1" applyFont="1" applyFill="1" applyBorder="1" applyAlignment="1" applyProtection="1">
      <alignment horizontal="left" vertical="center" wrapText="1"/>
    </xf>
    <xf numFmtId="0" fontId="47" fillId="0" borderId="0" xfId="0" applyFont="1" applyFill="1" applyAlignment="1">
      <alignment horizontal="left"/>
    </xf>
    <xf numFmtId="0" fontId="47" fillId="0" borderId="0" xfId="0" applyFont="1" applyFill="1"/>
    <xf numFmtId="0" fontId="14" fillId="45" borderId="25" xfId="0" applyFont="1" applyFill="1" applyBorder="1" applyAlignment="1">
      <alignment wrapText="1"/>
    </xf>
    <xf numFmtId="0" fontId="22" fillId="0" borderId="0" xfId="0" applyFont="1" applyFill="1" applyBorder="1" applyAlignment="1" applyProtection="1"/>
    <xf numFmtId="0" fontId="18" fillId="0" borderId="0" xfId="2629" applyFont="1" applyFill="1"/>
    <xf numFmtId="0" fontId="49" fillId="0" borderId="0" xfId="2631" applyFont="1" applyFill="1" applyAlignment="1" applyProtection="1">
      <alignment vertical="center" wrapText="1"/>
    </xf>
    <xf numFmtId="0" fontId="18" fillId="0" borderId="0" xfId="2631" applyFont="1" applyFill="1" applyAlignment="1" applyProtection="1">
      <alignment vertical="center" wrapText="1"/>
    </xf>
    <xf numFmtId="0" fontId="18" fillId="0" borderId="0" xfId="2631" applyFont="1" applyFill="1" applyProtection="1"/>
    <xf numFmtId="0" fontId="49" fillId="0" borderId="0" xfId="2631" applyFont="1" applyFill="1" applyProtection="1"/>
    <xf numFmtId="264" fontId="14" fillId="0" borderId="11" xfId="0" applyNumberFormat="1" applyFont="1" applyFill="1" applyBorder="1" applyAlignment="1" applyProtection="1"/>
    <xf numFmtId="264" fontId="47" fillId="0" borderId="0" xfId="0" applyNumberFormat="1" applyFont="1" applyFill="1"/>
    <xf numFmtId="264" fontId="0" fillId="0" borderId="0" xfId="0" applyNumberFormat="1" applyFill="1"/>
    <xf numFmtId="264" fontId="41" fillId="0" borderId="0" xfId="0" applyNumberFormat="1" applyFont="1" applyFill="1"/>
    <xf numFmtId="44" fontId="18" fillId="4" borderId="1" xfId="2062" applyNumberFormat="1" applyFont="1" applyFill="1" applyBorder="1" applyProtection="1">
      <protection locked="0"/>
    </xf>
    <xf numFmtId="44" fontId="18" fillId="4" borderId="25" xfId="2062" applyNumberFormat="1" applyFont="1" applyFill="1" applyBorder="1" applyProtection="1">
      <protection locked="0"/>
    </xf>
    <xf numFmtId="0" fontId="228" fillId="0" borderId="0" xfId="0" applyFont="1" applyFill="1" applyProtection="1"/>
    <xf numFmtId="0" fontId="30" fillId="0" borderId="31" xfId="0" applyFont="1" applyFill="1" applyBorder="1" applyProtection="1"/>
    <xf numFmtId="0" fontId="30" fillId="0" borderId="0" xfId="0" applyFont="1" applyFill="1" applyBorder="1" applyAlignment="1" applyProtection="1">
      <alignment horizontal="left"/>
    </xf>
    <xf numFmtId="0" fontId="231" fillId="0" borderId="0" xfId="0" applyFont="1" applyFill="1" applyBorder="1" applyProtection="1"/>
    <xf numFmtId="0" fontId="228" fillId="0" borderId="78" xfId="0" applyFont="1" applyFill="1" applyBorder="1" applyProtection="1"/>
    <xf numFmtId="0" fontId="228" fillId="62" borderId="0" xfId="0" applyFont="1" applyFill="1" applyAlignment="1" applyProtection="1">
      <alignment horizontal="center"/>
    </xf>
    <xf numFmtId="0" fontId="30" fillId="0" borderId="0" xfId="0" applyFont="1" applyFill="1" applyBorder="1" applyProtection="1"/>
    <xf numFmtId="313" fontId="231" fillId="0" borderId="0" xfId="0" applyNumberFormat="1" applyFont="1" applyFill="1" applyBorder="1" applyAlignment="1" applyProtection="1">
      <alignment horizontal="right"/>
    </xf>
    <xf numFmtId="0" fontId="228" fillId="0" borderId="10" xfId="0" applyFont="1" applyFill="1" applyBorder="1" applyProtection="1"/>
    <xf numFmtId="0" fontId="228" fillId="0" borderId="0" xfId="0" applyFont="1" applyFill="1" applyBorder="1" applyProtection="1"/>
    <xf numFmtId="313" fontId="228" fillId="0" borderId="0" xfId="0" applyNumberFormat="1" applyFont="1" applyFill="1" applyBorder="1" applyAlignment="1" applyProtection="1">
      <alignment horizontal="right"/>
    </xf>
    <xf numFmtId="173" fontId="30" fillId="0" borderId="0" xfId="0" applyNumberFormat="1" applyFont="1" applyFill="1" applyBorder="1" applyAlignment="1" applyProtection="1">
      <alignment horizontal="left"/>
    </xf>
    <xf numFmtId="0" fontId="30" fillId="0" borderId="8" xfId="0" applyFont="1" applyFill="1" applyBorder="1" applyProtection="1"/>
    <xf numFmtId="0" fontId="228" fillId="61" borderId="8" xfId="0" applyFont="1" applyFill="1" applyBorder="1" applyProtection="1"/>
    <xf numFmtId="0" fontId="228" fillId="61" borderId="31" xfId="0" applyFont="1" applyFill="1" applyBorder="1" applyProtection="1"/>
    <xf numFmtId="0" fontId="228" fillId="0" borderId="64" xfId="0" applyFont="1" applyFill="1" applyBorder="1" applyProtection="1"/>
    <xf numFmtId="0" fontId="228" fillId="0" borderId="75" xfId="0" applyFont="1" applyFill="1" applyBorder="1" applyProtection="1"/>
    <xf numFmtId="0" fontId="228" fillId="0" borderId="76" xfId="0" applyFont="1" applyFill="1" applyBorder="1" applyProtection="1"/>
    <xf numFmtId="0" fontId="228" fillId="0" borderId="8" xfId="0" applyFont="1" applyFill="1" applyBorder="1" applyProtection="1"/>
    <xf numFmtId="0" fontId="228" fillId="0" borderId="77" xfId="0" applyFont="1" applyFill="1" applyBorder="1" applyProtection="1"/>
    <xf numFmtId="0" fontId="0" fillId="0" borderId="0" xfId="0" applyFont="1"/>
    <xf numFmtId="0" fontId="238" fillId="0" borderId="0" xfId="0" applyFont="1"/>
    <xf numFmtId="0" fontId="238" fillId="0" borderId="0" xfId="0" applyFont="1" applyAlignment="1">
      <alignment vertical="center"/>
    </xf>
    <xf numFmtId="0" fontId="18" fillId="0" borderId="0" xfId="3057" applyFill="1" applyProtection="1"/>
    <xf numFmtId="0" fontId="18" fillId="0" borderId="0" xfId="3057" applyFont="1" applyFill="1" applyAlignment="1" applyProtection="1">
      <alignment horizontal="left"/>
    </xf>
    <xf numFmtId="0" fontId="18" fillId="0" borderId="0" xfId="3057" applyFont="1" applyFill="1" applyProtection="1"/>
    <xf numFmtId="42" fontId="18" fillId="0" borderId="0" xfId="3057" applyNumberFormat="1" applyFill="1" applyProtection="1"/>
    <xf numFmtId="0" fontId="18" fillId="0" borderId="0" xfId="3057" applyFill="1" applyAlignment="1" applyProtection="1"/>
    <xf numFmtId="0" fontId="16" fillId="0" borderId="0" xfId="3057" applyFont="1" applyFill="1" applyAlignment="1" applyProtection="1">
      <alignment vertical="center"/>
    </xf>
    <xf numFmtId="0" fontId="16" fillId="0" borderId="1" xfId="3057" applyFont="1" applyFill="1" applyBorder="1" applyAlignment="1" applyProtection="1">
      <alignment horizontal="center"/>
    </xf>
    <xf numFmtId="0" fontId="16" fillId="61" borderId="58" xfId="3057" applyFont="1" applyFill="1" applyBorder="1" applyProtection="1">
      <protection locked="0"/>
    </xf>
    <xf numFmtId="44" fontId="16" fillId="61" borderId="1" xfId="2075" applyNumberFormat="1" applyFont="1" applyFill="1" applyBorder="1" applyProtection="1">
      <protection locked="0"/>
    </xf>
    <xf numFmtId="0" fontId="16" fillId="61" borderId="25" xfId="3057" applyFont="1" applyFill="1" applyBorder="1" applyAlignment="1" applyProtection="1">
      <alignment horizontal="center"/>
      <protection locked="0"/>
    </xf>
    <xf numFmtId="44" fontId="16" fillId="61" borderId="1" xfId="2044" applyNumberFormat="1" applyFont="1" applyFill="1" applyBorder="1" applyProtection="1">
      <protection locked="0"/>
    </xf>
    <xf numFmtId="0" fontId="16" fillId="0" borderId="0" xfId="3057" applyFont="1" applyFill="1" applyProtection="1"/>
    <xf numFmtId="0" fontId="39" fillId="0" borderId="0" xfId="3057" applyFont="1" applyFill="1" applyProtection="1"/>
    <xf numFmtId="0" fontId="16" fillId="61" borderId="59" xfId="3057" applyFont="1" applyFill="1" applyBorder="1" applyProtection="1">
      <protection locked="0"/>
    </xf>
    <xf numFmtId="0" fontId="16" fillId="0" borderId="0" xfId="3057" applyFont="1" applyFill="1" applyAlignment="1" applyProtection="1">
      <alignment horizontal="left"/>
    </xf>
    <xf numFmtId="42" fontId="16" fillId="0" borderId="0" xfId="3057" applyNumberFormat="1" applyFont="1" applyFill="1" applyProtection="1"/>
    <xf numFmtId="0" fontId="18" fillId="0" borderId="0" xfId="3057" applyFill="1" applyAlignment="1" applyProtection="1">
      <alignment horizontal="left"/>
    </xf>
    <xf numFmtId="0" fontId="18" fillId="0" borderId="0" xfId="3057" quotePrefix="1" applyFont="1" applyFill="1" applyProtection="1"/>
    <xf numFmtId="0" fontId="15" fillId="0" borderId="0" xfId="0" applyFont="1" applyAlignment="1">
      <alignment vertical="center"/>
    </xf>
    <xf numFmtId="0" fontId="19" fillId="45" borderId="1" xfId="2629" applyFont="1" applyFill="1" applyBorder="1" applyAlignment="1">
      <alignment horizontal="center" vertical="center" wrapText="1"/>
    </xf>
    <xf numFmtId="164" fontId="15" fillId="63" borderId="1" xfId="2044" applyNumberFormat="1" applyFont="1" applyFill="1" applyBorder="1"/>
    <xf numFmtId="44" fontId="15" fillId="63" borderId="25" xfId="2075" applyNumberFormat="1" applyFont="1" applyFill="1" applyBorder="1"/>
    <xf numFmtId="0" fontId="14" fillId="63" borderId="1" xfId="0" applyFont="1" applyFill="1" applyBorder="1" applyAlignment="1" applyProtection="1"/>
    <xf numFmtId="44" fontId="15" fillId="63" borderId="1" xfId="2075" applyNumberFormat="1" applyFont="1" applyFill="1" applyBorder="1"/>
    <xf numFmtId="0" fontId="14" fillId="45" borderId="43" xfId="0" applyFont="1" applyFill="1" applyBorder="1" applyAlignment="1">
      <alignment horizontal="center" wrapText="1"/>
    </xf>
    <xf numFmtId="0" fontId="14" fillId="45" borderId="43" xfId="0" applyFont="1" applyFill="1" applyBorder="1" applyAlignment="1">
      <alignment wrapText="1"/>
    </xf>
    <xf numFmtId="164" fontId="15" fillId="63" borderId="25" xfId="2044" applyNumberFormat="1" applyFont="1" applyFill="1" applyBorder="1"/>
    <xf numFmtId="44" fontId="18" fillId="63" borderId="62" xfId="2075" applyNumberFormat="1" applyFont="1" applyFill="1" applyBorder="1" applyAlignment="1" applyProtection="1">
      <alignment vertical="center"/>
    </xf>
    <xf numFmtId="44" fontId="18" fillId="63" borderId="67" xfId="2075" applyNumberFormat="1" applyFont="1" applyFill="1" applyBorder="1" applyAlignment="1" applyProtection="1">
      <alignment vertical="center"/>
    </xf>
    <xf numFmtId="44" fontId="18" fillId="63" borderId="68" xfId="2075" applyNumberFormat="1" applyFont="1" applyFill="1" applyBorder="1" applyAlignment="1" applyProtection="1">
      <alignment vertical="center"/>
    </xf>
    <xf numFmtId="44" fontId="18" fillId="63" borderId="66" xfId="2075" applyNumberFormat="1" applyFont="1" applyFill="1" applyBorder="1" applyAlignment="1" applyProtection="1">
      <alignment vertical="center"/>
    </xf>
    <xf numFmtId="44" fontId="18" fillId="63" borderId="1" xfId="2075" applyNumberFormat="1" applyFont="1" applyFill="1" applyBorder="1" applyAlignment="1" applyProtection="1">
      <alignment vertical="center"/>
    </xf>
    <xf numFmtId="44" fontId="18" fillId="63" borderId="63" xfId="2075" applyNumberFormat="1" applyFont="1" applyFill="1" applyBorder="1" applyAlignment="1" applyProtection="1">
      <alignment vertical="center"/>
    </xf>
    <xf numFmtId="44" fontId="18" fillId="64" borderId="63" xfId="2075" applyNumberFormat="1" applyFont="1" applyFill="1" applyBorder="1" applyAlignment="1" applyProtection="1">
      <alignment vertical="center"/>
    </xf>
    <xf numFmtId="44" fontId="18" fillId="63" borderId="85" xfId="2075" applyNumberFormat="1" applyFont="1" applyFill="1" applyBorder="1" applyAlignment="1" applyProtection="1">
      <alignment vertical="center"/>
    </xf>
    <xf numFmtId="0" fontId="19" fillId="63" borderId="1" xfId="2376" applyFont="1" applyFill="1" applyBorder="1" applyAlignment="1">
      <alignment horizontal="left" wrapText="1"/>
    </xf>
    <xf numFmtId="164" fontId="18" fillId="63" borderId="1" xfId="2044" applyNumberFormat="1" applyFont="1" applyFill="1" applyBorder="1" applyAlignment="1">
      <alignment horizontal="center"/>
    </xf>
    <xf numFmtId="44" fontId="18" fillId="63" borderId="1" xfId="2075" applyNumberFormat="1" applyFont="1" applyFill="1" applyBorder="1" applyAlignment="1">
      <alignment horizontal="center"/>
    </xf>
    <xf numFmtId="0" fontId="19" fillId="63" borderId="21" xfId="2376" applyFont="1" applyFill="1" applyBorder="1" applyAlignment="1">
      <alignment horizontal="left" wrapText="1"/>
    </xf>
    <xf numFmtId="0" fontId="18" fillId="63" borderId="59" xfId="2376" applyFont="1" applyFill="1" applyBorder="1" applyAlignment="1">
      <alignment horizontal="left" wrapText="1"/>
    </xf>
    <xf numFmtId="164" fontId="18" fillId="63" borderId="1" xfId="2044" applyNumberFormat="1" applyFont="1" applyFill="1" applyBorder="1" applyAlignment="1"/>
    <xf numFmtId="44" fontId="18" fillId="63" borderId="1" xfId="2069" applyNumberFormat="1" applyFont="1" applyFill="1" applyBorder="1" applyAlignment="1">
      <alignment horizontal="center"/>
    </xf>
    <xf numFmtId="0" fontId="19" fillId="63" borderId="7" xfId="2630" applyFont="1" applyFill="1" applyBorder="1" applyAlignment="1" applyProtection="1">
      <alignment horizontal="left"/>
    </xf>
    <xf numFmtId="313" fontId="37" fillId="61" borderId="8" xfId="0" applyNumberFormat="1" applyFont="1" applyFill="1" applyBorder="1" applyAlignment="1" applyProtection="1">
      <alignment horizontal="right"/>
      <protection locked="0"/>
    </xf>
    <xf numFmtId="0" fontId="234" fillId="0" borderId="0" xfId="0" applyFont="1"/>
    <xf numFmtId="0" fontId="19" fillId="0" borderId="0" xfId="2629" applyFont="1" applyFill="1"/>
    <xf numFmtId="0" fontId="19" fillId="0" borderId="82" xfId="2629" quotePrefix="1" applyFont="1" applyFill="1" applyBorder="1" applyAlignment="1">
      <alignment horizontal="center" vertical="center"/>
    </xf>
    <xf numFmtId="0" fontId="19" fillId="0" borderId="0" xfId="2629" quotePrefix="1" applyFont="1" applyFill="1" applyBorder="1" applyAlignment="1">
      <alignment horizontal="center" vertical="center"/>
    </xf>
    <xf numFmtId="0" fontId="19" fillId="0" borderId="83" xfId="2629" applyFont="1" applyFill="1" applyBorder="1" applyAlignment="1">
      <alignment horizontal="left" vertical="center"/>
    </xf>
    <xf numFmtId="0" fontId="240" fillId="0" borderId="11" xfId="2629" applyFont="1" applyFill="1" applyBorder="1" applyAlignment="1">
      <alignment horizontal="centerContinuous"/>
    </xf>
    <xf numFmtId="0" fontId="238" fillId="0" borderId="11" xfId="2629" applyFont="1" applyFill="1" applyBorder="1" applyAlignment="1">
      <alignment horizontal="centerContinuous"/>
    </xf>
    <xf numFmtId="0" fontId="240" fillId="0" borderId="11" xfId="2629" applyFont="1" applyFill="1" applyBorder="1" applyAlignment="1">
      <alignment horizontal="centerContinuous" vertical="center"/>
    </xf>
    <xf numFmtId="0" fontId="233" fillId="0" borderId="11" xfId="2629" applyFont="1" applyFill="1" applyBorder="1" applyAlignment="1">
      <alignment horizontal="centerContinuous"/>
    </xf>
    <xf numFmtId="49" fontId="19" fillId="0" borderId="0" xfId="2629" applyNumberFormat="1" applyFont="1" applyFill="1" applyBorder="1" applyAlignment="1">
      <alignment horizontal="left" vertical="center"/>
    </xf>
    <xf numFmtId="0" fontId="18" fillId="0" borderId="0" xfId="2629" applyFont="1" applyFill="1" applyAlignment="1">
      <alignment vertical="center"/>
    </xf>
    <xf numFmtId="0" fontId="19" fillId="0" borderId="0" xfId="2629" applyFont="1" applyFill="1" applyBorder="1" applyAlignment="1">
      <alignment horizontal="centerContinuous"/>
    </xf>
    <xf numFmtId="0" fontId="16" fillId="0" borderId="0" xfId="2629" applyFont="1" applyFill="1" applyBorder="1" applyAlignment="1">
      <alignment horizontal="centerContinuous"/>
    </xf>
    <xf numFmtId="0" fontId="19" fillId="0" borderId="0" xfId="2629" applyFont="1" applyFill="1" applyBorder="1" applyAlignment="1">
      <alignment horizontal="centerContinuous" vertical="center"/>
    </xf>
    <xf numFmtId="0" fontId="18" fillId="0" borderId="0" xfId="2629" applyFont="1" applyFill="1" applyBorder="1" applyAlignment="1">
      <alignment horizontal="centerContinuous"/>
    </xf>
    <xf numFmtId="49" fontId="19" fillId="0" borderId="0" xfId="2629" applyNumberFormat="1" applyFont="1" applyFill="1" applyAlignment="1">
      <alignment horizontal="left" vertical="center"/>
    </xf>
    <xf numFmtId="0" fontId="18" fillId="0" borderId="0" xfId="2629" applyFont="1" applyAlignment="1">
      <alignment vertical="center"/>
    </xf>
    <xf numFmtId="10" fontId="18" fillId="0" borderId="0" xfId="2692" applyNumberFormat="1" applyFont="1" applyFill="1" applyBorder="1" applyAlignment="1">
      <alignment horizontal="right" vertical="center"/>
    </xf>
    <xf numFmtId="0" fontId="18" fillId="0" borderId="0" xfId="2629" applyFont="1" applyFill="1" applyBorder="1" applyAlignment="1">
      <alignment horizontal="left" vertical="center"/>
    </xf>
    <xf numFmtId="168" fontId="18" fillId="0" borderId="0" xfId="2692" applyNumberFormat="1" applyFont="1" applyFill="1" applyBorder="1" applyAlignment="1">
      <alignment horizontal="center" vertical="center"/>
    </xf>
    <xf numFmtId="0" fontId="19" fillId="65" borderId="20" xfId="2629" applyFont="1" applyFill="1" applyBorder="1" applyAlignment="1">
      <alignment horizontal="centerContinuous" vertical="center" wrapText="1"/>
    </xf>
    <xf numFmtId="0" fontId="19" fillId="65" borderId="19" xfId="2629" applyFont="1" applyFill="1" applyBorder="1" applyAlignment="1">
      <alignment horizontal="centerContinuous" vertical="center"/>
    </xf>
    <xf numFmtId="0" fontId="19" fillId="65" borderId="73" xfId="2629" applyFont="1" applyFill="1" applyBorder="1" applyAlignment="1">
      <alignment horizontal="centerContinuous" vertical="center"/>
    </xf>
    <xf numFmtId="0" fontId="19" fillId="45" borderId="35" xfId="2629" applyFont="1" applyFill="1" applyBorder="1" applyAlignment="1">
      <alignment horizontal="center" vertical="center"/>
    </xf>
    <xf numFmtId="0" fontId="16" fillId="65" borderId="21" xfId="2629" applyFont="1" applyFill="1" applyBorder="1" applyAlignment="1">
      <alignment horizontal="centerContinuous" vertical="center" wrapText="1"/>
    </xf>
    <xf numFmtId="0" fontId="24" fillId="65" borderId="11" xfId="2629" applyFont="1" applyFill="1" applyBorder="1" applyAlignment="1">
      <alignment horizontal="centerContinuous" vertical="center" wrapText="1"/>
    </xf>
    <xf numFmtId="0" fontId="24" fillId="65" borderId="59" xfId="2629" applyFont="1" applyFill="1" applyBorder="1" applyAlignment="1">
      <alignment horizontal="centerContinuous" vertical="center" wrapText="1"/>
    </xf>
    <xf numFmtId="0" fontId="19" fillId="45" borderId="25" xfId="2629" applyFont="1" applyFill="1" applyBorder="1" applyAlignment="1">
      <alignment horizontal="center" vertical="top"/>
    </xf>
    <xf numFmtId="0" fontId="24" fillId="0" borderId="25" xfId="2629" applyFont="1" applyFill="1" applyBorder="1" applyAlignment="1">
      <alignment horizontal="center" vertical="center"/>
    </xf>
    <xf numFmtId="0" fontId="18" fillId="0" borderId="21" xfId="2629" applyFont="1" applyFill="1" applyBorder="1" applyAlignment="1">
      <alignment horizontal="left" vertical="center"/>
    </xf>
    <xf numFmtId="0" fontId="18" fillId="0" borderId="11" xfId="2629" applyFont="1" applyFill="1" applyBorder="1" applyAlignment="1">
      <alignment vertical="center"/>
    </xf>
    <xf numFmtId="0" fontId="24" fillId="0" borderId="1" xfId="2629" applyFont="1" applyFill="1" applyBorder="1" applyAlignment="1">
      <alignment horizontal="center" vertical="center"/>
    </xf>
    <xf numFmtId="0" fontId="18" fillId="0" borderId="24" xfId="2629" applyFont="1" applyFill="1" applyBorder="1" applyAlignment="1">
      <alignment horizontal="left" vertical="center"/>
    </xf>
    <xf numFmtId="0" fontId="18" fillId="0" borderId="7" xfId="2629" applyFont="1" applyFill="1" applyBorder="1" applyAlignment="1">
      <alignment vertical="center"/>
    </xf>
    <xf numFmtId="0" fontId="24" fillId="0" borderId="35" xfId="2629" applyFont="1" applyFill="1" applyBorder="1" applyAlignment="1">
      <alignment horizontal="center" vertical="center"/>
    </xf>
    <xf numFmtId="0" fontId="18" fillId="0" borderId="20" xfId="2629" applyFont="1" applyFill="1" applyBorder="1" applyAlignment="1">
      <alignment horizontal="left" vertical="center"/>
    </xf>
    <xf numFmtId="0" fontId="18" fillId="0" borderId="19" xfId="2629" applyFont="1" applyFill="1" applyBorder="1" applyAlignment="1">
      <alignment vertical="center"/>
    </xf>
    <xf numFmtId="0" fontId="24" fillId="0" borderId="20" xfId="2629" applyFont="1" applyFill="1" applyBorder="1" applyAlignment="1">
      <alignment horizontal="center" vertical="center"/>
    </xf>
    <xf numFmtId="0" fontId="18" fillId="0" borderId="73" xfId="2629" applyFont="1" applyFill="1" applyBorder="1" applyAlignment="1">
      <alignment vertical="center"/>
    </xf>
    <xf numFmtId="0" fontId="18" fillId="0" borderId="0" xfId="2629" applyFont="1" applyFill="1" applyAlignment="1">
      <alignment horizontal="right"/>
    </xf>
    <xf numFmtId="0" fontId="18" fillId="0" borderId="18" xfId="2629" applyFont="1" applyFill="1" applyBorder="1" applyAlignment="1">
      <alignment horizontal="center"/>
    </xf>
    <xf numFmtId="0" fontId="18" fillId="0" borderId="18" xfId="2629" applyFont="1" applyFill="1" applyBorder="1" applyAlignment="1">
      <alignment horizontal="left" vertical="center"/>
    </xf>
    <xf numFmtId="0" fontId="18" fillId="0" borderId="16" xfId="2629" applyFont="1" applyFill="1" applyBorder="1" applyAlignment="1">
      <alignment vertical="center"/>
    </xf>
    <xf numFmtId="0" fontId="16" fillId="0" borderId="0" xfId="2629" applyFont="1" applyFill="1" applyAlignment="1">
      <alignment horizontal="right" vertical="top"/>
    </xf>
    <xf numFmtId="0" fontId="18" fillId="0" borderId="21" xfId="2629" applyFont="1" applyFill="1" applyBorder="1" applyAlignment="1">
      <alignment horizontal="center"/>
    </xf>
    <xf numFmtId="0" fontId="18" fillId="0" borderId="59" xfId="2629" applyFont="1" applyFill="1" applyBorder="1" applyAlignment="1">
      <alignment vertical="center"/>
    </xf>
    <xf numFmtId="0" fontId="19" fillId="65" borderId="20" xfId="2629" applyFont="1" applyFill="1" applyBorder="1" applyAlignment="1">
      <alignment horizontal="centerContinuous" wrapText="1"/>
    </xf>
    <xf numFmtId="0" fontId="18" fillId="65" borderId="19" xfId="2629" applyFont="1" applyFill="1" applyBorder="1" applyAlignment="1">
      <alignment horizontal="centerContinuous" vertical="center"/>
    </xf>
    <xf numFmtId="49" fontId="16" fillId="0" borderId="0" xfId="2629" applyNumberFormat="1" applyFont="1" applyFill="1" applyBorder="1" applyAlignment="1">
      <alignment horizontal="center" vertical="center"/>
    </xf>
    <xf numFmtId="44" fontId="18" fillId="0" borderId="0" xfId="2075" applyNumberFormat="1" applyFont="1" applyFill="1" applyBorder="1" applyAlignment="1">
      <alignment horizontal="center" vertical="center"/>
    </xf>
    <xf numFmtId="0" fontId="24" fillId="65" borderId="18" xfId="2629" applyFont="1" applyFill="1" applyBorder="1" applyAlignment="1">
      <alignment horizontal="centerContinuous"/>
    </xf>
    <xf numFmtId="0" fontId="16" fillId="65" borderId="0" xfId="2629" applyFont="1" applyFill="1" applyBorder="1" applyAlignment="1">
      <alignment horizontal="centerContinuous" vertical="center"/>
    </xf>
    <xf numFmtId="0" fontId="16" fillId="65" borderId="16" xfId="2629" applyFont="1" applyFill="1" applyBorder="1" applyAlignment="1">
      <alignment horizontal="centerContinuous" vertical="center"/>
    </xf>
    <xf numFmtId="0" fontId="24" fillId="65" borderId="21" xfId="2629" applyFont="1" applyFill="1" applyBorder="1" applyAlignment="1">
      <alignment horizontal="centerContinuous" vertical="top"/>
    </xf>
    <xf numFmtId="0" fontId="16" fillId="65" borderId="11" xfId="2629" applyFont="1" applyFill="1" applyBorder="1" applyAlignment="1">
      <alignment horizontal="centerContinuous" vertical="center"/>
    </xf>
    <xf numFmtId="0" fontId="16" fillId="65" borderId="59" xfId="2629" applyFont="1" applyFill="1" applyBorder="1" applyAlignment="1">
      <alignment horizontal="centerContinuous" vertical="center"/>
    </xf>
    <xf numFmtId="0" fontId="19" fillId="45" borderId="21" xfId="2629" applyFont="1" applyFill="1" applyBorder="1" applyAlignment="1">
      <alignment horizontal="centerContinuous" vertical="center" wrapText="1"/>
    </xf>
    <xf numFmtId="0" fontId="19" fillId="45" borderId="58" xfId="2629" applyFont="1" applyFill="1" applyBorder="1" applyAlignment="1">
      <alignment horizontal="centerContinuous" vertical="center" wrapText="1"/>
    </xf>
    <xf numFmtId="0" fontId="18" fillId="0" borderId="1" xfId="2629" applyFont="1" applyFill="1" applyBorder="1" applyAlignment="1">
      <alignment horizontal="center" vertical="center"/>
    </xf>
    <xf numFmtId="44" fontId="18" fillId="0" borderId="0" xfId="2629" applyNumberFormat="1" applyFont="1" applyFill="1"/>
    <xf numFmtId="164" fontId="18" fillId="0" borderId="0" xfId="2629" applyNumberFormat="1" applyFont="1" applyFill="1"/>
    <xf numFmtId="49" fontId="35" fillId="0" borderId="0" xfId="2629" applyNumberFormat="1" applyFont="1" applyFill="1" applyAlignment="1">
      <alignment horizontal="left"/>
    </xf>
    <xf numFmtId="171" fontId="18" fillId="0" borderId="0" xfId="2629" applyNumberFormat="1" applyFont="1" applyFill="1"/>
    <xf numFmtId="49" fontId="35" fillId="0" borderId="0" xfId="2629" applyNumberFormat="1" applyFont="1" applyFill="1" applyBorder="1" applyAlignment="1">
      <alignment horizontal="left"/>
    </xf>
    <xf numFmtId="0" fontId="36" fillId="0" borderId="0" xfId="2629" applyFont="1" applyFill="1"/>
    <xf numFmtId="0" fontId="36" fillId="0" borderId="0" xfId="2629" applyFont="1" applyFill="1" applyBorder="1"/>
    <xf numFmtId="0" fontId="18" fillId="0" borderId="0" xfId="2629" quotePrefix="1" applyFont="1" applyFill="1" applyAlignment="1">
      <alignment horizontal="left"/>
    </xf>
    <xf numFmtId="0" fontId="18" fillId="0" borderId="0" xfId="2629" quotePrefix="1" applyFont="1" applyFill="1" applyBorder="1" applyAlignment="1">
      <alignment horizontal="left"/>
    </xf>
    <xf numFmtId="44" fontId="18" fillId="0" borderId="19" xfId="2629" applyNumberFormat="1" applyFont="1" applyFill="1" applyBorder="1"/>
    <xf numFmtId="0" fontId="18" fillId="0" borderId="81" xfId="2631" applyFont="1" applyFill="1" applyBorder="1" applyAlignment="1" applyProtection="1">
      <alignment horizontal="center" vertical="center"/>
    </xf>
    <xf numFmtId="0" fontId="18" fillId="0" borderId="63" xfId="2631" applyFont="1" applyFill="1" applyBorder="1" applyAlignment="1" applyProtection="1">
      <alignment vertical="center" wrapText="1"/>
    </xf>
    <xf numFmtId="0" fontId="18" fillId="0" borderId="69" xfId="2631" applyFont="1" applyFill="1" applyBorder="1" applyAlignment="1" applyProtection="1">
      <alignment horizontal="center" vertical="center"/>
    </xf>
    <xf numFmtId="0" fontId="18" fillId="0" borderId="70" xfId="2631" applyFont="1" applyFill="1" applyBorder="1" applyAlignment="1" applyProtection="1">
      <alignment horizontal="center" vertical="center"/>
    </xf>
    <xf numFmtId="0" fontId="18" fillId="0" borderId="0" xfId="2376" applyFill="1"/>
    <xf numFmtId="0" fontId="0" fillId="0" borderId="0" xfId="0" applyFill="1" applyAlignment="1">
      <alignment vertical="center"/>
    </xf>
    <xf numFmtId="0" fontId="234" fillId="0" borderId="0" xfId="0" applyFont="1" applyFill="1" applyAlignment="1">
      <alignment vertical="center"/>
    </xf>
    <xf numFmtId="167" fontId="15" fillId="0" borderId="0" xfId="2075" applyNumberFormat="1" applyFont="1" applyFill="1" applyAlignment="1">
      <alignment vertical="center"/>
    </xf>
    <xf numFmtId="0" fontId="30" fillId="0" borderId="0" xfId="0" applyFont="1" applyFill="1" applyBorder="1" applyAlignment="1">
      <alignment vertical="center"/>
    </xf>
    <xf numFmtId="0" fontId="18" fillId="0" borderId="0" xfId="0" applyFont="1" applyFill="1" applyBorder="1" applyAlignment="1">
      <alignment vertical="center"/>
    </xf>
    <xf numFmtId="0" fontId="234" fillId="0" borderId="0" xfId="0" applyFont="1" applyFill="1" applyBorder="1" applyAlignment="1">
      <alignment vertical="center"/>
    </xf>
    <xf numFmtId="0" fontId="234" fillId="0" borderId="0" xfId="0" applyFont="1" applyFill="1" applyBorder="1" applyAlignment="1">
      <alignment horizontal="left" vertical="center"/>
    </xf>
    <xf numFmtId="0" fontId="232" fillId="65" borderId="24" xfId="0" applyFont="1" applyFill="1" applyBorder="1" applyAlignment="1">
      <alignment vertical="center"/>
    </xf>
    <xf numFmtId="0" fontId="19" fillId="65" borderId="24" xfId="0" applyFont="1" applyFill="1" applyBorder="1" applyAlignment="1">
      <alignment horizontal="centerContinuous" vertical="center"/>
    </xf>
    <xf numFmtId="0" fontId="19" fillId="65" borderId="7" xfId="0" applyFont="1" applyFill="1" applyBorder="1" applyAlignment="1">
      <alignment horizontal="centerContinuous" vertical="center"/>
    </xf>
    <xf numFmtId="0" fontId="19" fillId="65" borderId="58" xfId="0" applyFont="1" applyFill="1" applyBorder="1" applyAlignment="1">
      <alignment horizontal="centerContinuous" vertical="center"/>
    </xf>
    <xf numFmtId="0" fontId="19" fillId="65" borderId="25" xfId="0" applyFont="1" applyFill="1" applyBorder="1" applyAlignment="1">
      <alignment horizontal="center" vertical="center"/>
    </xf>
    <xf numFmtId="0" fontId="19" fillId="0" borderId="25" xfId="0" applyFont="1" applyFill="1" applyBorder="1" applyAlignment="1">
      <alignment horizontal="center" vertical="center"/>
    </xf>
    <xf numFmtId="0" fontId="0" fillId="0" borderId="11" xfId="0" applyFill="1" applyBorder="1" applyAlignment="1">
      <alignment vertical="center"/>
    </xf>
    <xf numFmtId="0" fontId="246" fillId="0" borderId="0" xfId="0" applyFont="1" applyFill="1" applyBorder="1" applyAlignment="1">
      <alignment vertical="center"/>
    </xf>
    <xf numFmtId="0" fontId="0" fillId="0" borderId="0" xfId="0" applyFill="1" applyBorder="1" applyAlignment="1">
      <alignment vertical="center"/>
    </xf>
    <xf numFmtId="0" fontId="0" fillId="0" borderId="0" xfId="0" applyFill="1" applyBorder="1" applyAlignment="1">
      <alignment horizontal="center" vertical="center"/>
    </xf>
    <xf numFmtId="0" fontId="14" fillId="65" borderId="24" xfId="0" applyFont="1" applyFill="1" applyBorder="1" applyAlignment="1">
      <alignment horizontal="left" vertical="center"/>
    </xf>
    <xf numFmtId="0" fontId="14" fillId="65" borderId="7" xfId="0" applyFont="1" applyFill="1" applyBorder="1" applyAlignment="1">
      <alignment horizontal="centerContinuous" vertical="center"/>
    </xf>
    <xf numFmtId="0" fontId="14" fillId="65" borderId="58" xfId="0" applyFont="1" applyFill="1" applyBorder="1" applyAlignment="1">
      <alignment horizontal="centerContinuous" vertical="center"/>
    </xf>
    <xf numFmtId="0" fontId="19" fillId="0" borderId="43" xfId="0" applyFont="1" applyFill="1" applyBorder="1" applyAlignment="1">
      <alignment horizontal="left" vertical="center"/>
    </xf>
    <xf numFmtId="167" fontId="19" fillId="65" borderId="24" xfId="2075" applyNumberFormat="1" applyFont="1" applyFill="1" applyBorder="1" applyAlignment="1">
      <alignment horizontal="centerContinuous" vertical="center"/>
    </xf>
    <xf numFmtId="0" fontId="19" fillId="0" borderId="19" xfId="0" applyFont="1" applyFill="1" applyBorder="1" applyAlignment="1">
      <alignment horizontal="left" vertical="center"/>
    </xf>
    <xf numFmtId="0" fontId="19" fillId="0" borderId="18" xfId="0" applyFont="1" applyFill="1" applyBorder="1" applyAlignment="1">
      <alignment horizontal="left" vertical="center"/>
    </xf>
    <xf numFmtId="0" fontId="19" fillId="0" borderId="0" xfId="0" applyFont="1" applyFill="1" applyBorder="1" applyAlignment="1">
      <alignment horizontal="center" vertical="center"/>
    </xf>
    <xf numFmtId="0" fontId="232" fillId="65" borderId="24" xfId="0" applyFont="1" applyFill="1" applyBorder="1" applyAlignment="1">
      <alignment horizontal="left" vertical="center"/>
    </xf>
    <xf numFmtId="0" fontId="232" fillId="65" borderId="7" xfId="0" applyFont="1" applyFill="1" applyBorder="1" applyAlignment="1">
      <alignment horizontal="centerContinuous" vertical="center"/>
    </xf>
    <xf numFmtId="0" fontId="232" fillId="65" borderId="58" xfId="0" applyFont="1" applyFill="1" applyBorder="1" applyAlignment="1">
      <alignment horizontal="centerContinuous" vertical="center"/>
    </xf>
    <xf numFmtId="0" fontId="232" fillId="0" borderId="7" xfId="0" applyFont="1" applyFill="1" applyBorder="1" applyAlignment="1">
      <alignment horizontal="centerContinuous" vertical="center"/>
    </xf>
    <xf numFmtId="167" fontId="19" fillId="65" borderId="1" xfId="2075" applyNumberFormat="1" applyFont="1" applyFill="1" applyBorder="1" applyAlignment="1">
      <alignment horizontal="center" vertical="center"/>
    </xf>
    <xf numFmtId="0" fontId="19" fillId="0" borderId="1" xfId="0" applyFont="1" applyFill="1" applyBorder="1" applyAlignment="1">
      <alignment horizontal="center" vertical="center"/>
    </xf>
    <xf numFmtId="0" fontId="19" fillId="65" borderId="1" xfId="0" applyFont="1" applyFill="1" applyBorder="1" applyAlignment="1">
      <alignment horizontal="center" vertical="center"/>
    </xf>
    <xf numFmtId="0" fontId="19" fillId="0" borderId="11" xfId="0" applyFont="1" applyFill="1" applyBorder="1" applyAlignment="1">
      <alignment horizontal="left" vertical="center"/>
    </xf>
    <xf numFmtId="0" fontId="0" fillId="0" borderId="20" xfId="0" applyFill="1" applyBorder="1" applyAlignment="1">
      <alignment vertical="center"/>
    </xf>
    <xf numFmtId="0" fontId="0" fillId="0" borderId="19" xfId="0" applyFill="1" applyBorder="1" applyAlignment="1">
      <alignment vertical="center"/>
    </xf>
    <xf numFmtId="0" fontId="0" fillId="0" borderId="73" xfId="0" applyFill="1" applyBorder="1" applyAlignment="1">
      <alignment vertical="center"/>
    </xf>
    <xf numFmtId="0" fontId="0" fillId="0" borderId="73" xfId="0" applyFont="1" applyFill="1" applyBorder="1" applyAlignment="1">
      <alignment vertical="center"/>
    </xf>
    <xf numFmtId="167" fontId="11" fillId="0" borderId="20" xfId="2075" applyNumberFormat="1" applyFont="1" applyFill="1" applyBorder="1" applyAlignment="1">
      <alignment vertical="center"/>
    </xf>
    <xf numFmtId="0" fontId="0" fillId="0" borderId="19" xfId="0" applyFill="1" applyBorder="1" applyAlignment="1">
      <alignment horizontal="center" vertical="center"/>
    </xf>
    <xf numFmtId="0" fontId="0" fillId="0" borderId="73" xfId="0" applyBorder="1"/>
    <xf numFmtId="0" fontId="0" fillId="0" borderId="20" xfId="0" applyBorder="1"/>
    <xf numFmtId="0" fontId="0" fillId="0" borderId="0" xfId="0" applyFill="1" applyBorder="1" applyAlignment="1">
      <alignment horizontal="left" vertical="center"/>
    </xf>
    <xf numFmtId="0" fontId="0" fillId="0" borderId="18" xfId="0" applyFill="1" applyBorder="1" applyAlignment="1">
      <alignment vertical="center"/>
    </xf>
    <xf numFmtId="0" fontId="0" fillId="0" borderId="16" xfId="0" applyFill="1" applyBorder="1" applyAlignment="1">
      <alignment vertical="center"/>
    </xf>
    <xf numFmtId="0" fontId="232" fillId="0" borderId="18" xfId="0" applyFont="1" applyFill="1" applyBorder="1" applyAlignment="1">
      <alignment horizontal="center" vertical="center"/>
    </xf>
    <xf numFmtId="0" fontId="232" fillId="0" borderId="0" xfId="0" applyFont="1" applyFill="1" applyBorder="1" applyAlignment="1">
      <alignment horizontal="center" vertical="center"/>
    </xf>
    <xf numFmtId="0" fontId="232" fillId="0" borderId="16" xfId="0" applyFont="1" applyFill="1" applyBorder="1" applyAlignment="1">
      <alignment horizontal="center" vertical="center"/>
    </xf>
    <xf numFmtId="0" fontId="19" fillId="0" borderId="18" xfId="0" applyFont="1" applyFill="1" applyBorder="1" applyAlignment="1">
      <alignment vertical="center"/>
    </xf>
    <xf numFmtId="0" fontId="0" fillId="0" borderId="0" xfId="0" applyFont="1" applyFill="1" applyBorder="1" applyAlignment="1">
      <alignment vertical="center"/>
    </xf>
    <xf numFmtId="167" fontId="11" fillId="0" borderId="18" xfId="2075" applyNumberFormat="1" applyFont="1" applyFill="1" applyBorder="1" applyAlignment="1">
      <alignment vertical="center"/>
    </xf>
    <xf numFmtId="44" fontId="0" fillId="0" borderId="16" xfId="0" applyNumberFormat="1" applyFill="1" applyBorder="1" applyAlignment="1">
      <alignment vertical="center"/>
    </xf>
    <xf numFmtId="0" fontId="18" fillId="0" borderId="18" xfId="0" applyFont="1" applyFill="1" applyBorder="1" applyAlignment="1">
      <alignment vertical="center"/>
    </xf>
    <xf numFmtId="167" fontId="11" fillId="0" borderId="16" xfId="2075" applyNumberFormat="1" applyFont="1" applyFill="1" applyBorder="1" applyAlignment="1">
      <alignment vertical="center"/>
    </xf>
    <xf numFmtId="167" fontId="11" fillId="0" borderId="0" xfId="2075" quotePrefix="1" applyNumberFormat="1" applyFont="1" applyFill="1" applyBorder="1" applyAlignment="1">
      <alignment horizontal="center" vertical="center"/>
    </xf>
    <xf numFmtId="0" fontId="234" fillId="0" borderId="18" xfId="0" applyFont="1" applyFill="1" applyBorder="1" applyAlignment="1">
      <alignment vertical="center"/>
    </xf>
    <xf numFmtId="44" fontId="11" fillId="63" borderId="18" xfId="2075" applyFont="1" applyFill="1" applyBorder="1" applyAlignment="1">
      <alignment vertical="center"/>
    </xf>
    <xf numFmtId="44" fontId="11" fillId="63" borderId="16" xfId="2075" applyFont="1" applyFill="1" applyBorder="1" applyAlignment="1">
      <alignment vertical="center"/>
    </xf>
    <xf numFmtId="44" fontId="11" fillId="63" borderId="0" xfId="2075" applyFont="1" applyFill="1" applyBorder="1" applyAlignment="1">
      <alignment vertical="center"/>
    </xf>
    <xf numFmtId="44" fontId="14" fillId="63" borderId="18" xfId="2075" applyFont="1" applyFill="1" applyBorder="1" applyAlignment="1">
      <alignment horizontal="center" vertical="center"/>
    </xf>
    <xf numFmtId="44" fontId="14" fillId="63" borderId="0" xfId="2075" applyFont="1" applyFill="1" applyBorder="1" applyAlignment="1">
      <alignment horizontal="center" vertical="center"/>
    </xf>
    <xf numFmtId="44" fontId="14" fillId="63" borderId="16" xfId="2075" applyFont="1" applyFill="1" applyBorder="1" applyAlignment="1">
      <alignment horizontal="center" vertical="center"/>
    </xf>
    <xf numFmtId="167" fontId="11" fillId="0" borderId="0" xfId="2075" applyNumberFormat="1" applyFont="1" applyFill="1" applyBorder="1" applyAlignment="1">
      <alignment vertical="center"/>
    </xf>
    <xf numFmtId="167" fontId="14" fillId="0" borderId="18" xfId="2075" applyNumberFormat="1" applyFont="1" applyFill="1" applyBorder="1" applyAlignment="1">
      <alignment horizontal="center" vertical="center"/>
    </xf>
    <xf numFmtId="167" fontId="14" fillId="0" borderId="0" xfId="2075" applyNumberFormat="1" applyFont="1" applyFill="1" applyBorder="1" applyAlignment="1">
      <alignment horizontal="center" vertical="center"/>
    </xf>
    <xf numFmtId="167" fontId="14" fillId="0" borderId="16" xfId="2075" applyNumberFormat="1" applyFont="1" applyFill="1" applyBorder="1" applyAlignment="1">
      <alignment horizontal="center" vertical="center"/>
    </xf>
    <xf numFmtId="0" fontId="234" fillId="0" borderId="16" xfId="0" applyFont="1" applyFill="1" applyBorder="1" applyAlignment="1">
      <alignment vertical="center"/>
    </xf>
    <xf numFmtId="0" fontId="232" fillId="0" borderId="18" xfId="0" applyFont="1" applyFill="1" applyBorder="1" applyAlignment="1">
      <alignment vertical="center"/>
    </xf>
    <xf numFmtId="167" fontId="16" fillId="0" borderId="18" xfId="2075" applyNumberFormat="1" applyFont="1" applyFill="1" applyBorder="1" applyAlignment="1">
      <alignment vertical="center"/>
    </xf>
    <xf numFmtId="167" fontId="16" fillId="0" borderId="0" xfId="2075" quotePrefix="1" applyNumberFormat="1" applyFont="1" applyFill="1" applyBorder="1" applyAlignment="1">
      <alignment horizontal="center" vertical="center"/>
    </xf>
    <xf numFmtId="167" fontId="16" fillId="0" borderId="16" xfId="2075" applyNumberFormat="1" applyFont="1" applyFill="1" applyBorder="1" applyAlignment="1">
      <alignment vertical="center"/>
    </xf>
    <xf numFmtId="0" fontId="16" fillId="0" borderId="0" xfId="0" applyFont="1" applyFill="1" applyBorder="1" applyAlignment="1">
      <alignment horizontal="left" vertical="center"/>
    </xf>
    <xf numFmtId="44" fontId="16" fillId="63" borderId="16" xfId="2075" applyFont="1" applyFill="1" applyBorder="1" applyAlignment="1">
      <alignment vertical="center"/>
    </xf>
    <xf numFmtId="0" fontId="58" fillId="0" borderId="0" xfId="0" applyFont="1" applyFill="1" applyBorder="1" applyAlignment="1">
      <alignment horizontal="center" vertical="center"/>
    </xf>
    <xf numFmtId="39" fontId="58" fillId="0" borderId="16" xfId="0" applyNumberFormat="1" applyFont="1" applyFill="1" applyBorder="1" applyAlignment="1">
      <alignment horizontal="left" vertical="center"/>
    </xf>
    <xf numFmtId="0" fontId="58" fillId="0" borderId="0" xfId="0" applyFont="1" applyFill="1" applyBorder="1" applyAlignment="1">
      <alignment vertical="center"/>
    </xf>
    <xf numFmtId="0" fontId="15" fillId="0" borderId="0" xfId="0" applyFont="1" applyFill="1" applyBorder="1" applyAlignment="1">
      <alignment vertical="center"/>
    </xf>
    <xf numFmtId="0" fontId="19" fillId="0" borderId="18" xfId="0" applyFont="1" applyFill="1" applyBorder="1" applyAlignment="1" applyProtection="1">
      <alignment vertical="center"/>
    </xf>
    <xf numFmtId="0" fontId="19" fillId="0" borderId="0" xfId="0" applyFont="1" applyFill="1" applyBorder="1" applyAlignment="1" applyProtection="1">
      <alignment vertical="center"/>
    </xf>
    <xf numFmtId="0" fontId="15" fillId="0" borderId="16" xfId="0" applyFont="1" applyFill="1" applyBorder="1" applyAlignment="1">
      <alignment vertical="center"/>
    </xf>
    <xf numFmtId="167" fontId="15" fillId="0" borderId="18" xfId="2075" applyNumberFormat="1" applyFont="1" applyFill="1" applyBorder="1" applyAlignment="1">
      <alignment vertical="center"/>
    </xf>
    <xf numFmtId="167" fontId="15" fillId="0" borderId="0" xfId="2075" quotePrefix="1" applyNumberFormat="1" applyFont="1" applyFill="1" applyBorder="1" applyAlignment="1">
      <alignment horizontal="center" vertical="center"/>
    </xf>
    <xf numFmtId="167" fontId="15" fillId="0" borderId="16" xfId="2075" applyNumberFormat="1" applyFont="1" applyFill="1" applyBorder="1" applyAlignment="1">
      <alignment vertical="center"/>
    </xf>
    <xf numFmtId="0" fontId="18" fillId="0" borderId="18" xfId="0" applyFont="1" applyFill="1" applyBorder="1" applyAlignment="1" applyProtection="1">
      <alignment vertical="center"/>
    </xf>
    <xf numFmtId="0" fontId="18" fillId="0" borderId="0" xfId="0" applyFont="1" applyFill="1" applyBorder="1" applyAlignment="1" applyProtection="1">
      <alignment vertical="center"/>
    </xf>
    <xf numFmtId="0" fontId="15" fillId="0" borderId="18" xfId="0" applyFont="1" applyFill="1" applyBorder="1" applyAlignment="1">
      <alignment vertical="center"/>
    </xf>
    <xf numFmtId="0" fontId="234" fillId="0" borderId="21" xfId="0" applyFont="1" applyFill="1" applyBorder="1" applyAlignment="1">
      <alignment vertical="center"/>
    </xf>
    <xf numFmtId="0" fontId="234" fillId="0" borderId="11" xfId="0" applyFont="1" applyFill="1" applyBorder="1" applyAlignment="1">
      <alignment vertical="center"/>
    </xf>
    <xf numFmtId="0" fontId="234" fillId="0" borderId="59" xfId="0" applyFont="1" applyFill="1" applyBorder="1" applyAlignment="1">
      <alignment vertical="center"/>
    </xf>
    <xf numFmtId="0" fontId="15" fillId="0" borderId="21" xfId="0" applyFont="1" applyFill="1" applyBorder="1" applyAlignment="1">
      <alignment vertical="center"/>
    </xf>
    <xf numFmtId="0" fontId="19" fillId="0" borderId="11" xfId="0" applyFont="1" applyFill="1" applyBorder="1" applyAlignment="1" applyProtection="1">
      <alignment vertical="center"/>
    </xf>
    <xf numFmtId="0" fontId="15" fillId="0" borderId="59" xfId="0" applyFont="1" applyFill="1" applyBorder="1" applyAlignment="1">
      <alignment vertical="center"/>
    </xf>
    <xf numFmtId="167" fontId="15" fillId="0" borderId="21" xfId="2075" applyNumberFormat="1" applyFont="1" applyFill="1" applyBorder="1" applyAlignment="1">
      <alignment vertical="center"/>
    </xf>
    <xf numFmtId="167" fontId="15" fillId="0" borderId="11" xfId="2075" quotePrefix="1" applyNumberFormat="1" applyFont="1" applyFill="1" applyBorder="1" applyAlignment="1">
      <alignment horizontal="center" vertical="center"/>
    </xf>
    <xf numFmtId="167" fontId="15" fillId="0" borderId="59" xfId="2075" applyNumberFormat="1" applyFont="1" applyFill="1" applyBorder="1" applyAlignment="1">
      <alignment vertical="center"/>
    </xf>
    <xf numFmtId="167" fontId="11" fillId="0" borderId="21" xfId="2075" applyNumberFormat="1" applyFont="1" applyFill="1" applyBorder="1" applyAlignment="1">
      <alignment vertical="center"/>
    </xf>
    <xf numFmtId="167" fontId="11" fillId="0" borderId="11" xfId="2075" applyNumberFormat="1" applyFont="1" applyFill="1" applyBorder="1" applyAlignment="1">
      <alignment vertical="center"/>
    </xf>
    <xf numFmtId="167" fontId="11" fillId="0" borderId="59" xfId="2075" applyNumberFormat="1" applyFont="1" applyFill="1" applyBorder="1" applyAlignment="1">
      <alignment vertical="center"/>
    </xf>
    <xf numFmtId="167" fontId="14" fillId="0" borderId="21" xfId="2075" applyNumberFormat="1" applyFont="1" applyFill="1" applyBorder="1" applyAlignment="1">
      <alignment horizontal="center" vertical="center"/>
    </xf>
    <xf numFmtId="0" fontId="232" fillId="0" borderId="11" xfId="0" applyFont="1" applyFill="1" applyBorder="1" applyAlignment="1">
      <alignment horizontal="center" vertical="center"/>
    </xf>
    <xf numFmtId="167" fontId="14" fillId="0" borderId="11" xfId="2075" applyNumberFormat="1" applyFont="1" applyFill="1" applyBorder="1" applyAlignment="1">
      <alignment horizontal="center" vertical="center"/>
    </xf>
    <xf numFmtId="167" fontId="14" fillId="0" borderId="59" xfId="2075" applyNumberFormat="1" applyFont="1" applyFill="1" applyBorder="1" applyAlignment="1">
      <alignment horizontal="center" vertical="center"/>
    </xf>
    <xf numFmtId="167" fontId="11" fillId="0" borderId="0" xfId="2075" applyNumberFormat="1" applyFont="1" applyFill="1" applyAlignment="1">
      <alignment vertical="center"/>
    </xf>
    <xf numFmtId="0" fontId="0" fillId="0" borderId="0" xfId="0" applyFill="1" applyAlignment="1">
      <alignment horizontal="left" vertical="center"/>
    </xf>
    <xf numFmtId="44" fontId="0" fillId="0" borderId="0" xfId="0" applyNumberFormat="1" applyFill="1" applyAlignment="1">
      <alignment vertical="center"/>
    </xf>
    <xf numFmtId="0" fontId="14" fillId="65" borderId="25" xfId="0" applyFont="1" applyFill="1" applyBorder="1" applyAlignment="1">
      <alignment horizontal="center" wrapText="1"/>
    </xf>
    <xf numFmtId="0" fontId="14" fillId="65" borderId="35" xfId="0" applyFont="1" applyFill="1" applyBorder="1" applyAlignment="1">
      <alignment horizontal="center" vertical="center"/>
    </xf>
    <xf numFmtId="0" fontId="14" fillId="65" borderId="73" xfId="0" applyFont="1" applyFill="1" applyBorder="1" applyAlignment="1">
      <alignment vertical="center"/>
    </xf>
    <xf numFmtId="0" fontId="14" fillId="65" borderId="43" xfId="0" applyFont="1" applyFill="1" applyBorder="1" applyAlignment="1">
      <alignment horizontal="center" vertical="center"/>
    </xf>
    <xf numFmtId="0" fontId="14" fillId="65" borderId="0" xfId="0" applyFont="1" applyFill="1" applyBorder="1" applyAlignment="1">
      <alignment vertical="center"/>
    </xf>
    <xf numFmtId="0" fontId="14" fillId="65" borderId="43" xfId="0" applyFont="1" applyFill="1" applyBorder="1" applyAlignment="1">
      <alignment vertical="center"/>
    </xf>
    <xf numFmtId="0" fontId="14" fillId="65" borderId="25" xfId="0" applyFont="1" applyFill="1" applyBorder="1" applyAlignment="1">
      <alignment horizontal="center" vertical="center" wrapText="1"/>
    </xf>
    <xf numFmtId="0" fontId="14" fillId="65" borderId="59" xfId="0" applyFont="1" applyFill="1" applyBorder="1" applyAlignment="1">
      <alignment wrapText="1"/>
    </xf>
    <xf numFmtId="0" fontId="14" fillId="65" borderId="59" xfId="0" applyFont="1" applyFill="1" applyBorder="1" applyAlignment="1">
      <alignment horizontal="center" wrapText="1"/>
    </xf>
    <xf numFmtId="0" fontId="15" fillId="0" borderId="0" xfId="0" applyFont="1" applyFill="1" applyAlignment="1">
      <alignment vertical="center"/>
    </xf>
    <xf numFmtId="0" fontId="14" fillId="0" borderId="0" xfId="0" applyFont="1" applyFill="1" applyBorder="1" applyAlignment="1">
      <alignment horizontal="center" wrapText="1"/>
    </xf>
    <xf numFmtId="0" fontId="14" fillId="65" borderId="16" xfId="0" applyFont="1" applyFill="1" applyBorder="1" applyAlignment="1">
      <alignment horizontal="centerContinuous" vertical="center"/>
    </xf>
    <xf numFmtId="0" fontId="14" fillId="65" borderId="20" xfId="0" applyFont="1" applyFill="1" applyBorder="1" applyAlignment="1">
      <alignment horizontal="centerContinuous" vertical="center"/>
    </xf>
    <xf numFmtId="0" fontId="14" fillId="65" borderId="73" xfId="0" applyFont="1" applyFill="1" applyBorder="1" applyAlignment="1">
      <alignment horizontal="centerContinuous" vertical="center"/>
    </xf>
    <xf numFmtId="0" fontId="14" fillId="65" borderId="18" xfId="0" applyFont="1" applyFill="1" applyBorder="1" applyAlignment="1">
      <alignment horizontal="centerContinuous" vertical="center"/>
    </xf>
    <xf numFmtId="0" fontId="14" fillId="65" borderId="21" xfId="0" applyFont="1" applyFill="1" applyBorder="1" applyAlignment="1">
      <alignment horizontal="centerContinuous" vertical="center"/>
    </xf>
    <xf numFmtId="0" fontId="14" fillId="65" borderId="59" xfId="0" applyFont="1" applyFill="1" applyBorder="1" applyAlignment="1">
      <alignment horizontal="centerContinuous" vertical="center"/>
    </xf>
    <xf numFmtId="0" fontId="18" fillId="0" borderId="1" xfId="0" applyFont="1" applyFill="1" applyBorder="1" applyAlignment="1" applyProtection="1"/>
    <xf numFmtId="0" fontId="15" fillId="0" borderId="0" xfId="0" applyFont="1" applyFill="1" applyBorder="1" applyAlignment="1" applyProtection="1"/>
    <xf numFmtId="0" fontId="18" fillId="0" borderId="0" xfId="0" applyFont="1" applyFill="1" applyBorder="1" applyAlignment="1" applyProtection="1"/>
    <xf numFmtId="0" fontId="19" fillId="63" borderId="1" xfId="0" applyFont="1" applyFill="1" applyBorder="1" applyAlignment="1" applyProtection="1"/>
    <xf numFmtId="0" fontId="15" fillId="0" borderId="0" xfId="0" applyFont="1" applyFill="1" applyBorder="1" applyAlignment="1">
      <alignment horizontal="center"/>
    </xf>
    <xf numFmtId="0" fontId="18" fillId="0" borderId="0" xfId="0" applyFont="1" applyFill="1" applyBorder="1" applyAlignment="1" applyProtection="1">
      <alignment horizontal="left"/>
    </xf>
    <xf numFmtId="0" fontId="18" fillId="0" borderId="0" xfId="0" applyFont="1" applyFill="1" applyBorder="1" applyAlignment="1">
      <alignment horizontal="center"/>
    </xf>
    <xf numFmtId="0" fontId="19" fillId="0" borderId="0" xfId="0" applyFont="1" applyFill="1" applyBorder="1" applyAlignment="1" applyProtection="1"/>
    <xf numFmtId="0" fontId="18" fillId="0" borderId="25" xfId="0" applyFont="1" applyBorder="1" applyAlignment="1">
      <alignment horizontal="center"/>
    </xf>
    <xf numFmtId="0" fontId="18" fillId="0" borderId="25" xfId="0" applyFont="1" applyFill="1" applyBorder="1" applyAlignment="1" applyProtection="1"/>
    <xf numFmtId="0" fontId="14" fillId="65" borderId="19" xfId="0" applyFont="1" applyFill="1" applyBorder="1" applyAlignment="1">
      <alignment horizontal="centerContinuous" vertical="center"/>
    </xf>
    <xf numFmtId="0" fontId="14" fillId="65" borderId="0" xfId="0" applyFont="1" applyFill="1" applyBorder="1" applyAlignment="1">
      <alignment horizontal="centerContinuous" vertical="center"/>
    </xf>
    <xf numFmtId="0" fontId="14" fillId="65" borderId="11" xfId="0" applyFont="1" applyFill="1" applyBorder="1" applyAlignment="1">
      <alignment horizontal="centerContinuous" vertical="center"/>
    </xf>
    <xf numFmtId="0" fontId="241" fillId="0" borderId="0" xfId="0" applyFont="1" applyFill="1"/>
    <xf numFmtId="0" fontId="234" fillId="0" borderId="0" xfId="0" applyFont="1" applyFill="1"/>
    <xf numFmtId="0" fontId="237" fillId="0" borderId="0" xfId="0" applyFont="1" applyFill="1"/>
    <xf numFmtId="0" fontId="231" fillId="0" borderId="0" xfId="0" applyFont="1" applyFill="1"/>
    <xf numFmtId="0" fontId="13" fillId="65" borderId="20" xfId="0" applyFont="1" applyFill="1" applyBorder="1" applyAlignment="1">
      <alignment horizontal="centerContinuous" vertical="center"/>
    </xf>
    <xf numFmtId="0" fontId="13" fillId="65" borderId="73" xfId="0" applyFont="1" applyFill="1" applyBorder="1" applyAlignment="1">
      <alignment horizontal="centerContinuous" vertical="center"/>
    </xf>
    <xf numFmtId="0" fontId="13" fillId="65" borderId="18" xfId="0" applyFont="1" applyFill="1" applyBorder="1" applyAlignment="1">
      <alignment horizontal="centerContinuous" vertical="center"/>
    </xf>
    <xf numFmtId="0" fontId="13" fillId="65" borderId="16" xfId="0" applyFont="1" applyFill="1" applyBorder="1" applyAlignment="1">
      <alignment horizontal="centerContinuous" vertical="center"/>
    </xf>
    <xf numFmtId="0" fontId="13" fillId="65" borderId="21" xfId="0" applyFont="1" applyFill="1" applyBorder="1" applyAlignment="1">
      <alignment horizontal="centerContinuous" vertical="center"/>
    </xf>
    <xf numFmtId="0" fontId="13" fillId="65" borderId="59" xfId="0" applyFont="1" applyFill="1" applyBorder="1" applyAlignment="1">
      <alignment horizontal="centerContinuous" vertical="center"/>
    </xf>
    <xf numFmtId="0" fontId="13" fillId="65" borderId="25" xfId="0" applyFont="1" applyFill="1" applyBorder="1" applyAlignment="1">
      <alignment horizontal="center" wrapText="1"/>
    </xf>
    <xf numFmtId="0" fontId="39" fillId="65" borderId="35" xfId="3057" applyFont="1" applyFill="1" applyBorder="1" applyAlignment="1" applyProtection="1">
      <alignment horizontal="center" vertical="center"/>
    </xf>
    <xf numFmtId="0" fontId="39" fillId="65" borderId="20" xfId="3057" applyFont="1" applyFill="1" applyBorder="1" applyAlignment="1" applyProtection="1">
      <alignment horizontal="center" vertical="center"/>
    </xf>
    <xf numFmtId="0" fontId="39" fillId="65" borderId="19" xfId="3057" applyFont="1" applyFill="1" applyBorder="1" applyAlignment="1" applyProtection="1">
      <alignment horizontal="center" vertical="center"/>
    </xf>
    <xf numFmtId="0" fontId="39" fillId="65" borderId="73" xfId="3057" applyFont="1" applyFill="1" applyBorder="1" applyAlignment="1" applyProtection="1">
      <alignment horizontal="center" vertical="center"/>
    </xf>
    <xf numFmtId="0" fontId="39" fillId="65" borderId="58" xfId="3057" applyFont="1" applyFill="1" applyBorder="1" applyAlignment="1" applyProtection="1">
      <alignment horizontal="centerContinuous" vertical="center"/>
    </xf>
    <xf numFmtId="0" fontId="39" fillId="65" borderId="43" xfId="3057" applyFont="1" applyFill="1" applyBorder="1" applyAlignment="1" applyProtection="1">
      <alignment horizontal="center" vertical="center"/>
    </xf>
    <xf numFmtId="0" fontId="39" fillId="65" borderId="18" xfId="3057" applyFont="1" applyFill="1" applyBorder="1" applyAlignment="1" applyProtection="1">
      <alignment horizontal="center" vertical="center"/>
    </xf>
    <xf numFmtId="0" fontId="39" fillId="65" borderId="0" xfId="3057" applyFont="1" applyFill="1" applyBorder="1" applyAlignment="1" applyProtection="1">
      <alignment horizontal="center" vertical="center"/>
    </xf>
    <xf numFmtId="0" fontId="39" fillId="65" borderId="16" xfId="3057" applyFont="1" applyFill="1" applyBorder="1" applyAlignment="1" applyProtection="1">
      <alignment horizontal="center" vertical="center"/>
    </xf>
    <xf numFmtId="0" fontId="39" fillId="65" borderId="18" xfId="3057" applyFont="1" applyFill="1" applyBorder="1" applyAlignment="1" applyProtection="1">
      <alignment horizontal="centerContinuous" vertical="center"/>
    </xf>
    <xf numFmtId="0" fontId="39" fillId="65" borderId="0" xfId="3057" applyFont="1" applyFill="1" applyBorder="1" applyAlignment="1" applyProtection="1">
      <alignment horizontal="centerContinuous" vertical="center"/>
    </xf>
    <xf numFmtId="0" fontId="39" fillId="65" borderId="16" xfId="3057" applyFont="1" applyFill="1" applyBorder="1" applyAlignment="1" applyProtection="1">
      <alignment horizontal="centerContinuous" vertical="center"/>
    </xf>
    <xf numFmtId="0" fontId="39" fillId="65" borderId="25" xfId="3057" applyFont="1" applyFill="1" applyBorder="1" applyAlignment="1" applyProtection="1">
      <alignment horizontal="center" vertical="center"/>
    </xf>
    <xf numFmtId="0" fontId="39" fillId="65" borderId="59" xfId="3057" applyFont="1" applyFill="1" applyBorder="1" applyAlignment="1" applyProtection="1">
      <alignment horizontal="center" vertical="center"/>
    </xf>
    <xf numFmtId="0" fontId="39" fillId="63" borderId="24" xfId="3057" applyFont="1" applyFill="1" applyBorder="1" applyAlignment="1" applyProtection="1">
      <alignment horizontal="left"/>
    </xf>
    <xf numFmtId="0" fontId="13" fillId="63" borderId="7" xfId="3057" applyFont="1" applyFill="1" applyBorder="1" applyAlignment="1" applyProtection="1">
      <alignment horizontal="center"/>
    </xf>
    <xf numFmtId="0" fontId="39" fillId="63" borderId="7" xfId="3057" applyFont="1" applyFill="1" applyBorder="1" applyProtection="1"/>
    <xf numFmtId="0" fontId="39" fillId="63" borderId="7" xfId="3057" applyFont="1" applyFill="1" applyBorder="1" applyAlignment="1" applyProtection="1">
      <alignment horizontal="left"/>
    </xf>
    <xf numFmtId="0" fontId="39" fillId="63" borderId="7" xfId="3057" applyFont="1" applyFill="1" applyBorder="1" applyAlignment="1" applyProtection="1">
      <alignment horizontal="center"/>
    </xf>
    <xf numFmtId="0" fontId="39" fillId="63" borderId="58" xfId="3057" applyFont="1" applyFill="1" applyBorder="1" applyAlignment="1" applyProtection="1">
      <alignment horizontal="left"/>
    </xf>
    <xf numFmtId="0" fontId="16" fillId="61" borderId="24" xfId="3057" applyFont="1" applyFill="1" applyBorder="1" applyProtection="1">
      <protection locked="0"/>
    </xf>
    <xf numFmtId="264" fontId="19" fillId="65" borderId="79" xfId="2631" applyNumberFormat="1" applyFont="1" applyFill="1" applyBorder="1" applyAlignment="1" applyProtection="1">
      <alignment horizontal="center" vertical="center" wrapText="1"/>
    </xf>
    <xf numFmtId="166" fontId="19" fillId="65" borderId="60" xfId="2631" applyNumberFormat="1" applyFont="1" applyFill="1" applyBorder="1" applyAlignment="1" applyProtection="1">
      <alignment horizontal="center" vertical="center" wrapText="1"/>
    </xf>
    <xf numFmtId="264" fontId="19" fillId="65" borderId="80" xfId="2631" applyNumberFormat="1" applyFont="1" applyFill="1" applyBorder="1" applyAlignment="1" applyProtection="1">
      <alignment horizontal="center" vertical="center" wrapText="1"/>
    </xf>
    <xf numFmtId="0" fontId="18" fillId="63" borderId="62" xfId="2631" applyFont="1" applyFill="1" applyBorder="1" applyAlignment="1" applyProtection="1">
      <alignment vertical="center" wrapText="1"/>
    </xf>
    <xf numFmtId="0" fontId="18" fillId="0" borderId="63" xfId="2631" applyFont="1" applyFill="1" applyBorder="1" applyAlignment="1" applyProtection="1">
      <alignment horizontal="left" vertical="center" wrapText="1"/>
    </xf>
    <xf numFmtId="0" fontId="18" fillId="63" borderId="63" xfId="2631" quotePrefix="1" applyFont="1" applyFill="1" applyBorder="1" applyAlignment="1" applyProtection="1">
      <alignment horizontal="left" vertical="center" wrapText="1"/>
    </xf>
    <xf numFmtId="0" fontId="18" fillId="63" borderId="72" xfId="2631" applyFont="1" applyFill="1" applyBorder="1" applyAlignment="1" applyProtection="1">
      <alignment vertical="center" wrapText="1"/>
    </xf>
    <xf numFmtId="0" fontId="16" fillId="0" borderId="0" xfId="2631" applyFont="1" applyFill="1" applyAlignment="1" applyProtection="1"/>
    <xf numFmtId="0" fontId="16" fillId="0" borderId="64" xfId="2631" quotePrefix="1" applyFont="1" applyFill="1" applyBorder="1" applyAlignment="1" applyProtection="1">
      <alignment horizontal="left" vertical="center"/>
    </xf>
    <xf numFmtId="0" fontId="16" fillId="0" borderId="0" xfId="2631" applyFont="1" applyFill="1" applyAlignment="1" applyProtection="1">
      <alignment vertical="center"/>
    </xf>
    <xf numFmtId="264" fontId="14" fillId="65" borderId="25" xfId="0" applyNumberFormat="1" applyFont="1" applyFill="1" applyBorder="1" applyAlignment="1">
      <alignment horizontal="center" wrapText="1"/>
    </xf>
    <xf numFmtId="264" fontId="15" fillId="0" borderId="0" xfId="0" applyNumberFormat="1" applyFont="1" applyAlignment="1">
      <alignment horizontal="left"/>
    </xf>
    <xf numFmtId="312" fontId="221" fillId="0" borderId="1" xfId="2631" quotePrefix="1" applyNumberFormat="1" applyFont="1" applyFill="1" applyBorder="1" applyAlignment="1" applyProtection="1">
      <alignment horizontal="center" vertical="center"/>
    </xf>
    <xf numFmtId="0" fontId="18" fillId="0" borderId="0" xfId="2631" applyFont="1" applyFill="1" applyAlignment="1" applyProtection="1">
      <alignment vertical="center"/>
    </xf>
    <xf numFmtId="0" fontId="18" fillId="0" borderId="65" xfId="2631" applyNumberFormat="1" applyFont="1" applyFill="1" applyBorder="1" applyAlignment="1" applyProtection="1">
      <alignment horizontal="center" vertical="center"/>
    </xf>
    <xf numFmtId="0" fontId="18" fillId="0" borderId="69" xfId="2631" applyNumberFormat="1" applyFont="1" applyFill="1" applyBorder="1" applyAlignment="1" applyProtection="1">
      <alignment horizontal="center" vertical="center"/>
    </xf>
    <xf numFmtId="0" fontId="18" fillId="0" borderId="70" xfId="2631" applyNumberFormat="1" applyFont="1" applyFill="1" applyBorder="1" applyAlignment="1" applyProtection="1">
      <alignment horizontal="center" vertical="center"/>
    </xf>
    <xf numFmtId="264" fontId="18" fillId="0" borderId="72" xfId="2631" applyNumberFormat="1" applyFont="1" applyFill="1" applyBorder="1" applyAlignment="1" applyProtection="1">
      <alignment vertical="center" wrapText="1"/>
    </xf>
    <xf numFmtId="0" fontId="18" fillId="0" borderId="81" xfId="2631" applyNumberFormat="1" applyFont="1" applyFill="1" applyBorder="1" applyAlignment="1" applyProtection="1">
      <alignment horizontal="center" vertical="center"/>
    </xf>
    <xf numFmtId="0" fontId="18" fillId="0" borderId="64" xfId="2631" quotePrefix="1" applyFont="1" applyFill="1" applyBorder="1" applyAlignment="1" applyProtection="1">
      <alignment horizontal="left" vertical="center"/>
    </xf>
    <xf numFmtId="164" fontId="18" fillId="0" borderId="0" xfId="2044" applyNumberFormat="1" applyFont="1" applyFill="1" applyProtection="1"/>
    <xf numFmtId="167" fontId="18" fillId="0" borderId="0" xfId="2631" applyNumberFormat="1" applyFont="1" applyFill="1" applyProtection="1"/>
    <xf numFmtId="0" fontId="46" fillId="66" borderId="74" xfId="2631" applyFont="1" applyFill="1" applyBorder="1" applyAlignment="1" applyProtection="1">
      <alignment horizontal="left" vertical="center"/>
    </xf>
    <xf numFmtId="0" fontId="45" fillId="66" borderId="31" xfId="2631" applyFont="1" applyFill="1" applyBorder="1" applyAlignment="1" applyProtection="1">
      <alignment vertical="center" wrapText="1"/>
    </xf>
    <xf numFmtId="44" fontId="18" fillId="61" borderId="1" xfId="2075" applyNumberFormat="1" applyFont="1" applyFill="1" applyBorder="1" applyAlignment="1" applyProtection="1">
      <alignment vertical="center"/>
      <protection locked="0"/>
    </xf>
    <xf numFmtId="44" fontId="18" fillId="61" borderId="65" xfId="2075" applyNumberFormat="1" applyFont="1" applyFill="1" applyBorder="1" applyAlignment="1" applyProtection="1">
      <alignment vertical="center"/>
      <protection locked="0"/>
    </xf>
    <xf numFmtId="44" fontId="18" fillId="61" borderId="66" xfId="2075" applyNumberFormat="1" applyFont="1" applyFill="1" applyBorder="1" applyAlignment="1" applyProtection="1">
      <alignment vertical="center"/>
      <protection locked="0"/>
    </xf>
    <xf numFmtId="44" fontId="18" fillId="61" borderId="86" xfId="2075" applyNumberFormat="1" applyFont="1" applyFill="1" applyBorder="1" applyAlignment="1" applyProtection="1">
      <alignment vertical="center"/>
      <protection locked="0"/>
    </xf>
    <xf numFmtId="166" fontId="19" fillId="65" borderId="79" xfId="2631" applyNumberFormat="1" applyFont="1" applyFill="1" applyBorder="1" applyAlignment="1" applyProtection="1">
      <alignment horizontal="center" vertical="center" wrapText="1"/>
    </xf>
    <xf numFmtId="166" fontId="19" fillId="65" borderId="87" xfId="2631" applyNumberFormat="1" applyFont="1" applyFill="1" applyBorder="1" applyAlignment="1" applyProtection="1">
      <alignment horizontal="center" vertical="center" wrapText="1"/>
    </xf>
    <xf numFmtId="264" fontId="19" fillId="65" borderId="87" xfId="2631" applyNumberFormat="1" applyFont="1" applyFill="1" applyBorder="1" applyAlignment="1" applyProtection="1">
      <alignment horizontal="center" vertical="center" wrapText="1"/>
    </xf>
    <xf numFmtId="44" fontId="18" fillId="61" borderId="71" xfId="2075" applyNumberFormat="1" applyFont="1" applyFill="1" applyBorder="1" applyAlignment="1" applyProtection="1">
      <alignment vertical="center"/>
      <protection locked="0"/>
    </xf>
    <xf numFmtId="0" fontId="21" fillId="66" borderId="87" xfId="2631" quotePrefix="1" applyFont="1" applyFill="1" applyBorder="1" applyAlignment="1" applyProtection="1">
      <alignment horizontal="centerContinuous" vertical="center"/>
    </xf>
    <xf numFmtId="0" fontId="26" fillId="66" borderId="87" xfId="2631" applyFont="1" applyFill="1" applyBorder="1" applyAlignment="1" applyProtection="1">
      <alignment horizontal="centerContinuous" vertical="center"/>
    </xf>
    <xf numFmtId="0" fontId="13" fillId="65" borderId="19" xfId="0" applyFont="1" applyFill="1" applyBorder="1" applyAlignment="1">
      <alignment horizontal="centerContinuous" vertical="center"/>
    </xf>
    <xf numFmtId="0" fontId="13" fillId="65" borderId="0" xfId="0" applyFont="1" applyFill="1" applyBorder="1" applyAlignment="1">
      <alignment horizontal="centerContinuous" vertical="center"/>
    </xf>
    <xf numFmtId="0" fontId="13" fillId="65" borderId="11" xfId="0" applyFont="1" applyFill="1" applyBorder="1" applyAlignment="1">
      <alignment horizontal="centerContinuous" vertical="center"/>
    </xf>
    <xf numFmtId="0" fontId="18" fillId="0" borderId="1" xfId="2294" applyFont="1" applyFill="1" applyBorder="1" applyAlignment="1">
      <alignment horizontal="left"/>
    </xf>
    <xf numFmtId="0" fontId="18" fillId="0" borderId="1" xfId="2294" quotePrefix="1" applyFont="1" applyFill="1" applyBorder="1" applyAlignment="1">
      <alignment horizontal="center"/>
    </xf>
    <xf numFmtId="0" fontId="19" fillId="65" borderId="20" xfId="2376" applyFont="1" applyFill="1" applyBorder="1" applyAlignment="1">
      <alignment horizontal="centerContinuous" vertical="center"/>
    </xf>
    <xf numFmtId="0" fontId="18" fillId="65" borderId="19" xfId="2376" applyFill="1" applyBorder="1" applyAlignment="1">
      <alignment horizontal="centerContinuous" vertical="center"/>
    </xf>
    <xf numFmtId="0" fontId="19" fillId="65" borderId="24" xfId="2376" applyFont="1" applyFill="1" applyBorder="1" applyAlignment="1">
      <alignment horizontal="centerContinuous" vertical="center"/>
    </xf>
    <xf numFmtId="0" fontId="18" fillId="65" borderId="7" xfId="2376" applyFont="1" applyFill="1" applyBorder="1" applyAlignment="1">
      <alignment horizontal="centerContinuous" vertical="center"/>
    </xf>
    <xf numFmtId="0" fontId="18" fillId="65" borderId="7" xfId="2376" applyFont="1" applyFill="1" applyBorder="1" applyAlignment="1">
      <alignment horizontal="centerContinuous"/>
    </xf>
    <xf numFmtId="0" fontId="18" fillId="65" borderId="58" xfId="2376" applyFont="1" applyFill="1" applyBorder="1" applyAlignment="1">
      <alignment horizontal="centerContinuous"/>
    </xf>
    <xf numFmtId="0" fontId="19" fillId="65" borderId="58" xfId="2376" applyFont="1" applyFill="1" applyBorder="1" applyAlignment="1">
      <alignment horizontal="center" vertical="center"/>
    </xf>
    <xf numFmtId="0" fontId="19" fillId="65" borderId="21" xfId="2376" applyFont="1" applyFill="1" applyBorder="1" applyAlignment="1">
      <alignment horizontal="centerContinuous" vertical="center" wrapText="1"/>
    </xf>
    <xf numFmtId="0" fontId="19" fillId="65" borderId="11" xfId="2376" applyFont="1" applyFill="1" applyBorder="1" applyAlignment="1">
      <alignment horizontal="centerContinuous" vertical="center" wrapText="1"/>
    </xf>
    <xf numFmtId="0" fontId="19" fillId="65" borderId="59" xfId="2376" applyFont="1" applyFill="1" applyBorder="1" applyAlignment="1">
      <alignment horizontal="centerContinuous" vertical="center" wrapText="1"/>
    </xf>
    <xf numFmtId="0" fontId="19" fillId="65" borderId="11" xfId="0" applyFont="1" applyFill="1" applyBorder="1" applyAlignment="1">
      <alignment horizontal="centerContinuous" vertical="center" wrapText="1"/>
    </xf>
    <xf numFmtId="0" fontId="19" fillId="65" borderId="59" xfId="0" applyFont="1" applyFill="1" applyBorder="1" applyAlignment="1">
      <alignment horizontal="centerContinuous" vertical="center" wrapText="1"/>
    </xf>
    <xf numFmtId="0" fontId="19" fillId="65" borderId="21" xfId="0" applyFont="1" applyFill="1" applyBorder="1" applyAlignment="1">
      <alignment horizontal="centerContinuous" vertical="center" wrapText="1"/>
    </xf>
    <xf numFmtId="0" fontId="19" fillId="65" borderId="25" xfId="0" applyFont="1" applyFill="1" applyBorder="1" applyAlignment="1">
      <alignment horizontal="centerContinuous" vertical="center" wrapText="1"/>
    </xf>
    <xf numFmtId="0" fontId="8" fillId="0" borderId="0" xfId="0" applyFont="1" applyFill="1" applyBorder="1" applyAlignment="1">
      <alignment vertical="center"/>
    </xf>
    <xf numFmtId="0" fontId="8" fillId="0" borderId="16" xfId="0" applyFont="1" applyFill="1" applyBorder="1" applyAlignment="1">
      <alignment vertical="center"/>
    </xf>
    <xf numFmtId="0" fontId="39" fillId="65" borderId="24" xfId="3057" applyFont="1" applyFill="1" applyBorder="1" applyAlignment="1" applyProtection="1">
      <alignment horizontal="centerContinuous" vertical="center"/>
    </xf>
    <xf numFmtId="0" fontId="39" fillId="65" borderId="7" xfId="3057" applyFont="1" applyFill="1" applyBorder="1" applyAlignment="1" applyProtection="1">
      <alignment horizontal="centerContinuous" vertical="center"/>
    </xf>
    <xf numFmtId="0" fontId="16" fillId="67" borderId="0" xfId="3057" applyFont="1" applyFill="1" applyProtection="1"/>
    <xf numFmtId="0" fontId="241" fillId="65" borderId="24" xfId="0" applyFont="1" applyFill="1" applyBorder="1" applyAlignment="1">
      <alignment vertical="center"/>
    </xf>
    <xf numFmtId="0" fontId="0" fillId="65" borderId="7" xfId="0" applyFill="1" applyBorder="1" applyAlignment="1">
      <alignment vertical="center"/>
    </xf>
    <xf numFmtId="0" fontId="0" fillId="65" borderId="58" xfId="0" applyFill="1" applyBorder="1" applyAlignment="1">
      <alignment vertical="center"/>
    </xf>
    <xf numFmtId="0" fontId="241" fillId="0" borderId="16" xfId="0" applyFont="1" applyFill="1" applyBorder="1" applyAlignment="1">
      <alignment vertical="center"/>
    </xf>
    <xf numFmtId="0" fontId="43" fillId="0" borderId="21" xfId="0" applyFont="1" applyFill="1" applyBorder="1" applyAlignment="1">
      <alignment vertical="center"/>
    </xf>
    <xf numFmtId="0" fontId="30" fillId="0" borderId="11" xfId="0" applyFont="1" applyFill="1" applyBorder="1" applyAlignment="1">
      <alignment vertical="center"/>
    </xf>
    <xf numFmtId="0" fontId="0" fillId="0" borderId="59" xfId="0" applyFill="1" applyBorder="1" applyAlignment="1">
      <alignment vertical="center"/>
    </xf>
    <xf numFmtId="0" fontId="8" fillId="65" borderId="7" xfId="0" applyFont="1" applyFill="1" applyBorder="1" applyAlignment="1">
      <alignment vertical="center"/>
    </xf>
    <xf numFmtId="0" fontId="43" fillId="0" borderId="18" xfId="0" applyFont="1" applyFill="1" applyBorder="1" applyAlignment="1" applyProtection="1">
      <alignment vertical="center"/>
    </xf>
    <xf numFmtId="0" fontId="43" fillId="0" borderId="0" xfId="0" applyFont="1" applyFill="1" applyBorder="1" applyAlignment="1" applyProtection="1">
      <alignment vertical="center"/>
    </xf>
    <xf numFmtId="0" fontId="230" fillId="0" borderId="0" xfId="0" applyFont="1" applyFill="1" applyBorder="1" applyAlignment="1" applyProtection="1">
      <alignment vertical="center"/>
    </xf>
    <xf numFmtId="0" fontId="230" fillId="63" borderId="0" xfId="0" applyFont="1" applyFill="1" applyBorder="1" applyAlignment="1" applyProtection="1">
      <alignment vertical="center"/>
    </xf>
    <xf numFmtId="0" fontId="241" fillId="63" borderId="16" xfId="0" applyFont="1" applyFill="1" applyBorder="1" applyAlignment="1" applyProtection="1">
      <alignment horizontal="left" vertical="center"/>
    </xf>
    <xf numFmtId="164" fontId="241" fillId="0" borderId="0" xfId="0" applyNumberFormat="1" applyFont="1" applyFill="1" applyBorder="1" applyAlignment="1" applyProtection="1">
      <alignment horizontal="centerContinuous" vertical="center"/>
    </xf>
    <xf numFmtId="0" fontId="43" fillId="0" borderId="0" xfId="0" applyFont="1" applyFill="1" applyBorder="1" applyAlignment="1" applyProtection="1">
      <alignment horizontal="centerContinuous" vertical="center"/>
    </xf>
    <xf numFmtId="0" fontId="43" fillId="63" borderId="0" xfId="0" applyFont="1" applyFill="1" applyBorder="1" applyAlignment="1" applyProtection="1">
      <alignment vertical="center"/>
    </xf>
    <xf numFmtId="37" fontId="241" fillId="63" borderId="16" xfId="0" applyNumberFormat="1" applyFont="1" applyFill="1" applyBorder="1" applyAlignment="1" applyProtection="1">
      <alignment horizontal="left" vertical="center"/>
    </xf>
    <xf numFmtId="0" fontId="0" fillId="0" borderId="18" xfId="0" applyBorder="1"/>
    <xf numFmtId="0" fontId="234" fillId="0" borderId="0" xfId="0" applyFont="1" applyBorder="1"/>
    <xf numFmtId="0" fontId="18" fillId="0" borderId="0" xfId="0" applyFont="1" applyBorder="1"/>
    <xf numFmtId="0" fontId="18" fillId="0" borderId="0" xfId="0" applyFont="1" applyBorder="1" applyAlignment="1">
      <alignment horizontal="center"/>
    </xf>
    <xf numFmtId="0" fontId="0" fillId="0" borderId="16" xfId="0" applyFont="1" applyBorder="1"/>
    <xf numFmtId="0" fontId="234" fillId="0" borderId="18" xfId="0" applyFont="1" applyBorder="1"/>
    <xf numFmtId="0" fontId="234" fillId="0" borderId="16" xfId="0" applyFont="1" applyBorder="1"/>
    <xf numFmtId="0" fontId="234" fillId="0" borderId="21" xfId="0" applyFont="1" applyBorder="1"/>
    <xf numFmtId="0" fontId="18" fillId="0" borderId="11" xfId="0" applyFont="1" applyBorder="1" applyAlignment="1"/>
    <xf numFmtId="0" fontId="234" fillId="0" borderId="11" xfId="0" applyFont="1" applyBorder="1"/>
    <xf numFmtId="0" fontId="234" fillId="0" borderId="59" xfId="0" applyFont="1" applyBorder="1"/>
    <xf numFmtId="0" fontId="9" fillId="0" borderId="0" xfId="0" quotePrefix="1" applyFont="1" applyBorder="1"/>
    <xf numFmtId="0" fontId="9" fillId="0" borderId="0" xfId="0" applyFont="1" applyBorder="1"/>
    <xf numFmtId="0" fontId="8" fillId="0" borderId="0" xfId="0" applyFont="1" applyFill="1" applyBorder="1"/>
    <xf numFmtId="0" fontId="0" fillId="0" borderId="21" xfId="0" applyBorder="1"/>
    <xf numFmtId="0" fontId="0" fillId="0" borderId="11" xfId="0" applyBorder="1"/>
    <xf numFmtId="0" fontId="18" fillId="0" borderId="1" xfId="0" applyNumberFormat="1" applyFont="1" applyFill="1" applyBorder="1" applyAlignment="1">
      <alignment horizontal="left"/>
    </xf>
    <xf numFmtId="0" fontId="232" fillId="65" borderId="20" xfId="0" applyFont="1" applyFill="1" applyBorder="1" applyAlignment="1" applyProtection="1">
      <alignment vertical="center"/>
    </xf>
    <xf numFmtId="0" fontId="0" fillId="65" borderId="73" xfId="0" applyFill="1" applyBorder="1" applyAlignment="1" applyProtection="1">
      <alignment vertical="center"/>
    </xf>
    <xf numFmtId="0" fontId="0" fillId="0" borderId="20" xfId="0" applyFill="1" applyBorder="1" applyProtection="1"/>
    <xf numFmtId="0" fontId="0" fillId="0" borderId="73" xfId="0" applyFill="1" applyBorder="1" applyProtection="1"/>
    <xf numFmtId="0" fontId="7" fillId="0" borderId="18" xfId="0" applyFont="1" applyBorder="1" applyProtection="1"/>
    <xf numFmtId="0" fontId="7" fillId="0" borderId="16" xfId="0" applyFont="1" applyFill="1" applyBorder="1" applyProtection="1"/>
    <xf numFmtId="0" fontId="7" fillId="0" borderId="18" xfId="0" applyFont="1" applyFill="1" applyBorder="1" applyProtection="1"/>
    <xf numFmtId="0" fontId="7" fillId="0" borderId="21" xfId="0" applyFont="1" applyFill="1" applyBorder="1" applyProtection="1"/>
    <xf numFmtId="0" fontId="7" fillId="0" borderId="59" xfId="0" applyFont="1" applyFill="1" applyBorder="1" applyProtection="1"/>
    <xf numFmtId="0" fontId="228" fillId="62" borderId="0" xfId="0" applyFont="1" applyFill="1" applyProtection="1"/>
    <xf numFmtId="0" fontId="228" fillId="0" borderId="37" xfId="0" applyFont="1" applyFill="1" applyBorder="1" applyProtection="1"/>
    <xf numFmtId="0" fontId="247" fillId="0" borderId="0" xfId="0" applyFont="1" applyFill="1" applyBorder="1" applyProtection="1"/>
    <xf numFmtId="0" fontId="229" fillId="0" borderId="0" xfId="0" applyFont="1" applyFill="1" applyBorder="1" applyProtection="1"/>
    <xf numFmtId="0" fontId="47" fillId="0" borderId="0" xfId="0" applyFont="1" applyFill="1" applyBorder="1" applyProtection="1"/>
    <xf numFmtId="0" fontId="230" fillId="0" borderId="8" xfId="0" applyFont="1" applyFill="1" applyBorder="1" applyProtection="1"/>
    <xf numFmtId="44" fontId="229" fillId="0" borderId="75" xfId="2075" applyFont="1" applyFill="1" applyBorder="1" applyProtection="1"/>
    <xf numFmtId="44" fontId="229" fillId="0" borderId="0" xfId="2075" applyFont="1" applyFill="1" applyBorder="1" applyProtection="1"/>
    <xf numFmtId="44" fontId="229" fillId="0" borderId="78" xfId="2075" applyFont="1" applyFill="1" applyBorder="1" applyProtection="1"/>
    <xf numFmtId="0" fontId="231" fillId="0" borderId="0" xfId="0" applyFont="1" applyFill="1" applyBorder="1" applyAlignment="1" applyProtection="1">
      <alignment horizontal="center"/>
    </xf>
    <xf numFmtId="0" fontId="0" fillId="0" borderId="0" xfId="0" applyProtection="1"/>
    <xf numFmtId="0" fontId="231" fillId="0" borderId="0" xfId="0" applyFont="1" applyFill="1" applyBorder="1" applyAlignment="1" applyProtection="1">
      <alignment horizontal="right"/>
    </xf>
    <xf numFmtId="0" fontId="231" fillId="0" borderId="0" xfId="0" applyFont="1" applyFill="1" applyBorder="1" applyAlignment="1" applyProtection="1">
      <alignment vertical="center"/>
    </xf>
    <xf numFmtId="313" fontId="30" fillId="0" borderId="0" xfId="0" applyNumberFormat="1" applyFont="1" applyFill="1" applyBorder="1" applyAlignment="1" applyProtection="1">
      <alignment horizontal="right"/>
    </xf>
    <xf numFmtId="0" fontId="231" fillId="0" borderId="0" xfId="0" applyFont="1" applyAlignment="1" applyProtection="1"/>
    <xf numFmtId="0" fontId="231" fillId="0" borderId="0" xfId="0" applyFont="1" applyAlignment="1" applyProtection="1">
      <alignment vertical="center"/>
    </xf>
    <xf numFmtId="313" fontId="228" fillId="0" borderId="0" xfId="0" applyNumberFormat="1" applyFont="1" applyFill="1" applyBorder="1" applyAlignment="1" applyProtection="1">
      <alignment horizontal="center"/>
    </xf>
    <xf numFmtId="0" fontId="0" fillId="0" borderId="78" xfId="0" applyBorder="1" applyProtection="1"/>
    <xf numFmtId="14" fontId="30" fillId="0" borderId="31" xfId="0" applyNumberFormat="1" applyFont="1" applyFill="1" applyBorder="1" applyAlignment="1" applyProtection="1">
      <alignment horizontal="left"/>
    </xf>
    <xf numFmtId="0" fontId="47" fillId="0" borderId="0" xfId="0" applyFont="1" applyFill="1" applyProtection="1"/>
    <xf numFmtId="164" fontId="237" fillId="0" borderId="0" xfId="0" applyNumberFormat="1" applyFont="1"/>
    <xf numFmtId="164" fontId="237" fillId="0" borderId="0" xfId="0" applyNumberFormat="1" applyFont="1" applyAlignment="1">
      <alignment horizontal="center"/>
    </xf>
    <xf numFmtId="0" fontId="47" fillId="0" borderId="0" xfId="0" applyFont="1" applyFill="1" applyAlignment="1" applyProtection="1">
      <alignment horizontal="left"/>
    </xf>
    <xf numFmtId="164" fontId="237" fillId="0" borderId="0" xfId="0" applyNumberFormat="1" applyFont="1" applyAlignment="1">
      <alignment horizontal="left"/>
    </xf>
    <xf numFmtId="0" fontId="47" fillId="0" borderId="0" xfId="0" applyFont="1" applyFill="1" applyAlignment="1"/>
    <xf numFmtId="167" fontId="13" fillId="65" borderId="1" xfId="0" applyNumberFormat="1" applyFont="1" applyFill="1" applyBorder="1" applyAlignment="1">
      <alignment horizontal="center" vertical="center" wrapText="1"/>
    </xf>
    <xf numFmtId="0" fontId="13" fillId="65" borderId="1" xfId="0" applyFont="1" applyFill="1" applyBorder="1" applyAlignment="1">
      <alignment horizontal="center" vertical="center" wrapText="1"/>
    </xf>
    <xf numFmtId="0" fontId="16" fillId="0" borderId="88" xfId="0" applyNumberFormat="1" applyFont="1" applyBorder="1"/>
    <xf numFmtId="0" fontId="16" fillId="0" borderId="88" xfId="0" applyNumberFormat="1" applyFont="1" applyBorder="1" applyAlignment="1">
      <alignment horizontal="center"/>
    </xf>
    <xf numFmtId="0" fontId="0" fillId="0" borderId="88" xfId="0" applyNumberFormat="1" applyBorder="1" applyAlignment="1">
      <alignment horizontal="center"/>
    </xf>
    <xf numFmtId="14" fontId="0" fillId="0" borderId="88" xfId="0" applyNumberFormat="1" applyBorder="1" applyAlignment="1">
      <alignment horizontal="center"/>
    </xf>
    <xf numFmtId="14" fontId="0" fillId="0" borderId="88" xfId="0" applyNumberFormat="1" applyFill="1" applyBorder="1" applyAlignment="1">
      <alignment horizontal="center"/>
    </xf>
    <xf numFmtId="0" fontId="0" fillId="0" borderId="88" xfId="0" quotePrefix="1" applyNumberFormat="1" applyBorder="1" applyAlignment="1"/>
    <xf numFmtId="0" fontId="0" fillId="0" borderId="88" xfId="0" applyNumberFormat="1" applyBorder="1" applyAlignment="1">
      <alignment horizontal="left"/>
    </xf>
    <xf numFmtId="0" fontId="0" fillId="0" borderId="88" xfId="0" applyNumberFormat="1" applyBorder="1"/>
    <xf numFmtId="0" fontId="0" fillId="0" borderId="88" xfId="0" applyNumberFormat="1" applyFill="1" applyBorder="1"/>
    <xf numFmtId="164" fontId="0" fillId="0" borderId="88" xfId="0" applyNumberFormat="1" applyBorder="1"/>
    <xf numFmtId="167" fontId="0" fillId="0" borderId="88" xfId="0" applyNumberFormat="1" applyBorder="1"/>
    <xf numFmtId="44" fontId="0" fillId="0" borderId="88" xfId="3095" applyFont="1" applyBorder="1"/>
    <xf numFmtId="0" fontId="0" fillId="0" borderId="88" xfId="0" applyBorder="1"/>
    <xf numFmtId="0" fontId="0" fillId="0" borderId="88" xfId="0" applyBorder="1" applyAlignment="1">
      <alignment horizontal="center"/>
    </xf>
    <xf numFmtId="0" fontId="0" fillId="0" borderId="88" xfId="0" applyBorder="1" applyAlignment="1">
      <alignment horizontal="left"/>
    </xf>
    <xf numFmtId="39" fontId="0" fillId="0" borderId="88" xfId="0" applyNumberFormat="1" applyBorder="1"/>
    <xf numFmtId="44" fontId="0" fillId="0" borderId="88" xfId="0" applyNumberFormat="1" applyBorder="1"/>
    <xf numFmtId="0" fontId="0" fillId="0" borderId="88" xfId="0" applyNumberFormat="1" applyFill="1" applyBorder="1" applyAlignment="1">
      <alignment horizontal="center"/>
    </xf>
    <xf numFmtId="0" fontId="0" fillId="0" borderId="88" xfId="0" applyFill="1" applyBorder="1" applyAlignment="1">
      <alignment horizontal="left"/>
    </xf>
    <xf numFmtId="44" fontId="0" fillId="0" borderId="0" xfId="0" applyNumberFormat="1"/>
    <xf numFmtId="0" fontId="16" fillId="0" borderId="89" xfId="0" applyNumberFormat="1" applyFont="1" applyBorder="1"/>
    <xf numFmtId="0" fontId="16" fillId="0" borderId="89" xfId="0" applyNumberFormat="1" applyFont="1" applyBorder="1" applyAlignment="1">
      <alignment horizontal="center"/>
    </xf>
    <xf numFmtId="0" fontId="0" fillId="0" borderId="89" xfId="0" applyNumberFormat="1" applyBorder="1" applyAlignment="1">
      <alignment horizontal="center"/>
    </xf>
    <xf numFmtId="14" fontId="0" fillId="0" borderId="89" xfId="0" applyNumberFormat="1" applyBorder="1" applyAlignment="1">
      <alignment horizontal="center"/>
    </xf>
    <xf numFmtId="0" fontId="0" fillId="0" borderId="89" xfId="0" quotePrefix="1" applyNumberFormat="1" applyBorder="1" applyAlignment="1"/>
    <xf numFmtId="0" fontId="0" fillId="0" borderId="89" xfId="0" applyNumberFormat="1" applyBorder="1" applyAlignment="1">
      <alignment horizontal="left"/>
    </xf>
    <xf numFmtId="0" fontId="0" fillId="0" borderId="89" xfId="0" applyNumberFormat="1" applyBorder="1"/>
    <xf numFmtId="0" fontId="0" fillId="0" borderId="89" xfId="0" applyNumberFormat="1" applyFill="1" applyBorder="1"/>
    <xf numFmtId="164" fontId="0" fillId="0" borderId="89" xfId="0" applyNumberFormat="1" applyBorder="1"/>
    <xf numFmtId="167" fontId="0" fillId="0" borderId="89" xfId="0" applyNumberFormat="1" applyBorder="1"/>
    <xf numFmtId="44" fontId="0" fillId="0" borderId="89" xfId="3095" applyFont="1" applyBorder="1"/>
    <xf numFmtId="0" fontId="0" fillId="0" borderId="89" xfId="0" applyBorder="1"/>
    <xf numFmtId="0" fontId="0" fillId="0" borderId="89" xfId="0" applyBorder="1" applyAlignment="1">
      <alignment horizontal="center"/>
    </xf>
    <xf numFmtId="0" fontId="0" fillId="0" borderId="89" xfId="0" applyBorder="1" applyAlignment="1">
      <alignment horizontal="left"/>
    </xf>
    <xf numFmtId="39" fontId="0" fillId="0" borderId="89" xfId="0" applyNumberFormat="1" applyBorder="1"/>
    <xf numFmtId="44" fontId="0" fillId="0" borderId="89" xfId="0" applyNumberFormat="1" applyBorder="1"/>
    <xf numFmtId="0" fontId="0" fillId="0" borderId="89" xfId="0" applyNumberFormat="1" applyFill="1" applyBorder="1" applyAlignment="1">
      <alignment horizontal="center"/>
    </xf>
    <xf numFmtId="14" fontId="0" fillId="0" borderId="89" xfId="0" applyNumberFormat="1" applyFill="1" applyBorder="1" applyAlignment="1">
      <alignment horizontal="center"/>
    </xf>
    <xf numFmtId="0" fontId="0" fillId="0" borderId="89" xfId="0" applyFill="1" applyBorder="1" applyAlignment="1">
      <alignment horizontal="left"/>
    </xf>
    <xf numFmtId="0" fontId="0" fillId="0" borderId="0" xfId="0" applyAlignment="1"/>
    <xf numFmtId="0" fontId="0" fillId="0" borderId="0" xfId="0" applyFill="1" applyAlignment="1"/>
    <xf numFmtId="167" fontId="16" fillId="0" borderId="0" xfId="3095" applyNumberFormat="1" applyFont="1"/>
    <xf numFmtId="167" fontId="11" fillId="0" borderId="0" xfId="3095" applyNumberFormat="1" applyFont="1"/>
    <xf numFmtId="0" fontId="0" fillId="0" borderId="90" xfId="0" applyBorder="1"/>
    <xf numFmtId="0" fontId="0" fillId="0" borderId="90" xfId="0" applyNumberFormat="1" applyBorder="1" applyAlignment="1">
      <alignment horizontal="center"/>
    </xf>
    <xf numFmtId="14" fontId="0" fillId="0" borderId="90" xfId="0" applyNumberFormat="1" applyBorder="1" applyAlignment="1">
      <alignment horizontal="center"/>
    </xf>
    <xf numFmtId="14" fontId="0" fillId="0" borderId="90" xfId="0" applyNumberFormat="1" applyFill="1" applyBorder="1" applyAlignment="1">
      <alignment horizontal="center"/>
    </xf>
    <xf numFmtId="0" fontId="0" fillId="0" borderId="90" xfId="0" applyFill="1" applyBorder="1" applyAlignment="1">
      <alignment horizontal="left"/>
    </xf>
    <xf numFmtId="0" fontId="0" fillId="0" borderId="90" xfId="0" applyNumberFormat="1" applyBorder="1"/>
    <xf numFmtId="167" fontId="0" fillId="0" borderId="90" xfId="0" applyNumberFormat="1" applyBorder="1"/>
    <xf numFmtId="44" fontId="0" fillId="0" borderId="90" xfId="0" applyNumberFormat="1" applyBorder="1"/>
    <xf numFmtId="0" fontId="0" fillId="0" borderId="90" xfId="0" applyNumberFormat="1" applyFill="1" applyBorder="1" applyAlignment="1">
      <alignment horizontal="center"/>
    </xf>
    <xf numFmtId="164" fontId="0" fillId="0" borderId="90" xfId="0" applyNumberFormat="1" applyBorder="1"/>
    <xf numFmtId="44" fontId="0" fillId="0" borderId="90" xfId="3095" applyFont="1" applyBorder="1"/>
    <xf numFmtId="0" fontId="0" fillId="0" borderId="90" xfId="0" applyBorder="1" applyAlignment="1">
      <alignment horizontal="center"/>
    </xf>
    <xf numFmtId="0" fontId="0" fillId="0" borderId="90" xfId="0" applyBorder="1" applyAlignment="1">
      <alignment horizontal="left"/>
    </xf>
    <xf numFmtId="0" fontId="16" fillId="0" borderId="90" xfId="0" applyNumberFormat="1" applyFont="1" applyBorder="1"/>
    <xf numFmtId="0" fontId="16" fillId="0" borderId="90" xfId="0" applyNumberFormat="1" applyFont="1" applyBorder="1" applyAlignment="1">
      <alignment horizontal="center"/>
    </xf>
    <xf numFmtId="0" fontId="0" fillId="0" borderId="90" xfId="0" quotePrefix="1" applyNumberFormat="1" applyBorder="1" applyAlignment="1"/>
    <xf numFmtId="0" fontId="0" fillId="0" borderId="90" xfId="0" applyNumberFormat="1" applyBorder="1" applyAlignment="1">
      <alignment horizontal="left"/>
    </xf>
    <xf numFmtId="0" fontId="0" fillId="0" borderId="90" xfId="0" applyNumberFormat="1" applyFill="1" applyBorder="1"/>
    <xf numFmtId="39" fontId="0" fillId="0" borderId="90" xfId="0" applyNumberFormat="1" applyBorder="1"/>
    <xf numFmtId="0" fontId="0" fillId="0" borderId="0" xfId="0" applyNumberFormat="1" applyBorder="1"/>
    <xf numFmtId="0" fontId="0" fillId="0" borderId="11" xfId="0" applyNumberFormat="1" applyBorder="1"/>
    <xf numFmtId="0" fontId="0" fillId="0" borderId="1" xfId="0" applyNumberFormat="1" applyBorder="1"/>
    <xf numFmtId="0" fontId="0" fillId="0" borderId="1" xfId="0" applyNumberFormat="1" applyBorder="1" applyAlignment="1">
      <alignment horizontal="center"/>
    </xf>
    <xf numFmtId="14" fontId="0" fillId="0" borderId="1" xfId="0" applyNumberFormat="1" applyBorder="1" applyAlignment="1">
      <alignment horizontal="center"/>
    </xf>
    <xf numFmtId="14" fontId="0" fillId="0" borderId="1" xfId="0" applyNumberFormat="1" applyFill="1" applyBorder="1" applyAlignment="1">
      <alignment horizontal="center"/>
    </xf>
    <xf numFmtId="0" fontId="0" fillId="0" borderId="1" xfId="0" applyBorder="1"/>
    <xf numFmtId="164" fontId="0" fillId="0" borderId="1" xfId="0" applyNumberFormat="1" applyBorder="1"/>
    <xf numFmtId="0" fontId="0" fillId="0" borderId="43" xfId="0" applyBorder="1" applyProtection="1"/>
    <xf numFmtId="0" fontId="18" fillId="0" borderId="0" xfId="2376" quotePrefix="1" applyFont="1" applyFill="1" applyBorder="1" applyAlignment="1">
      <alignment horizontal="left"/>
    </xf>
    <xf numFmtId="0" fontId="18" fillId="0" borderId="0" xfId="2376" quotePrefix="1" applyFont="1"/>
    <xf numFmtId="0" fontId="40" fillId="0" borderId="0" xfId="3057" applyFont="1" applyFill="1" applyProtection="1"/>
    <xf numFmtId="0" fontId="18" fillId="67" borderId="0" xfId="3057" applyFont="1" applyFill="1" applyProtection="1"/>
    <xf numFmtId="0" fontId="18" fillId="0" borderId="0" xfId="3057" applyFont="1" applyFill="1" applyAlignment="1" applyProtection="1"/>
    <xf numFmtId="0" fontId="40" fillId="0" borderId="0" xfId="3057" applyFont="1" applyFill="1" applyBorder="1" applyAlignment="1" applyProtection="1"/>
    <xf numFmtId="0" fontId="232" fillId="65" borderId="19" xfId="0" applyFont="1" applyFill="1" applyBorder="1" applyAlignment="1" applyProtection="1">
      <alignment vertical="center"/>
    </xf>
    <xf numFmtId="0" fontId="232" fillId="65" borderId="73" xfId="0" applyFont="1" applyFill="1" applyBorder="1" applyAlignment="1" applyProtection="1">
      <alignment vertical="center"/>
    </xf>
    <xf numFmtId="0" fontId="232" fillId="65" borderId="0" xfId="0" applyFont="1" applyFill="1" applyBorder="1" applyAlignment="1" applyProtection="1">
      <alignment vertical="center"/>
    </xf>
    <xf numFmtId="0" fontId="232" fillId="65" borderId="16" xfId="0" applyFont="1" applyFill="1" applyBorder="1" applyAlignment="1" applyProtection="1">
      <alignment vertical="center"/>
    </xf>
    <xf numFmtId="0" fontId="232" fillId="65" borderId="0" xfId="0" applyFont="1" applyFill="1" applyBorder="1" applyAlignment="1" applyProtection="1">
      <alignment horizontal="left" vertical="center"/>
    </xf>
    <xf numFmtId="0" fontId="232" fillId="65" borderId="16" xfId="0" applyFont="1" applyFill="1" applyBorder="1" applyAlignment="1" applyProtection="1">
      <alignment horizontal="left" vertical="center"/>
    </xf>
    <xf numFmtId="0" fontId="0" fillId="65" borderId="11" xfId="0" applyFill="1" applyBorder="1" applyAlignment="1" applyProtection="1">
      <alignment vertical="center"/>
    </xf>
    <xf numFmtId="0" fontId="0" fillId="65" borderId="59" xfId="0" applyFill="1" applyBorder="1" applyAlignment="1" applyProtection="1">
      <alignment vertical="center"/>
    </xf>
    <xf numFmtId="0" fontId="14" fillId="0" borderId="35" xfId="0" applyNumberFormat="1" applyFont="1" applyBorder="1" applyProtection="1"/>
    <xf numFmtId="0" fontId="0" fillId="0" borderId="43" xfId="0" applyNumberFormat="1" applyBorder="1" applyProtection="1"/>
    <xf numFmtId="0" fontId="0" fillId="0" borderId="43" xfId="0" applyNumberFormat="1" applyBorder="1" applyAlignment="1" applyProtection="1"/>
    <xf numFmtId="0" fontId="0" fillId="0" borderId="25" xfId="0" applyNumberFormat="1" applyBorder="1" applyProtection="1"/>
    <xf numFmtId="0" fontId="0" fillId="0" borderId="35" xfId="0" applyBorder="1" applyProtection="1"/>
    <xf numFmtId="0" fontId="0" fillId="0" borderId="16" xfId="0" applyBorder="1" applyProtection="1">
      <protection locked="0"/>
    </xf>
    <xf numFmtId="0" fontId="0" fillId="0" borderId="25" xfId="0" applyBorder="1" applyProtection="1"/>
    <xf numFmtId="0" fontId="0" fillId="0" borderId="59" xfId="0" applyBorder="1" applyProtection="1">
      <protection locked="0"/>
    </xf>
    <xf numFmtId="0" fontId="6" fillId="0" borderId="0" xfId="0" applyFont="1" applyFill="1" applyBorder="1" applyAlignment="1"/>
    <xf numFmtId="0" fontId="18" fillId="0" borderId="0" xfId="0" applyFont="1" applyFill="1" applyBorder="1" applyAlignment="1"/>
    <xf numFmtId="0" fontId="243" fillId="0" borderId="0" xfId="0" applyFont="1" applyFill="1" applyBorder="1" applyAlignment="1"/>
    <xf numFmtId="0" fontId="248" fillId="0" borderId="0" xfId="0" applyFont="1" applyFill="1" applyBorder="1" applyAlignment="1"/>
    <xf numFmtId="0" fontId="244" fillId="0" borderId="0" xfId="0" applyFont="1" applyFill="1" applyBorder="1" applyAlignment="1">
      <alignment vertical="center"/>
    </xf>
    <xf numFmtId="0" fontId="18" fillId="0" borderId="0" xfId="0" applyFont="1" applyFill="1" applyBorder="1" applyAlignment="1">
      <alignment horizontal="left"/>
    </xf>
    <xf numFmtId="0" fontId="0" fillId="0" borderId="20" xfId="0" applyBorder="1" applyAlignment="1"/>
    <xf numFmtId="0" fontId="0" fillId="0" borderId="19" xfId="0" applyFill="1" applyBorder="1" applyAlignment="1"/>
    <xf numFmtId="0" fontId="233" fillId="0" borderId="19" xfId="0" applyFont="1" applyFill="1" applyBorder="1" applyAlignment="1">
      <alignment horizontal="left" vertical="center"/>
    </xf>
    <xf numFmtId="0" fontId="6" fillId="0" borderId="19" xfId="0" applyFont="1" applyFill="1" applyBorder="1" applyAlignment="1"/>
    <xf numFmtId="0" fontId="6" fillId="0" borderId="73" xfId="0" applyFont="1" applyFill="1" applyBorder="1" applyAlignment="1"/>
    <xf numFmtId="0" fontId="0" fillId="0" borderId="18" xfId="0" applyBorder="1" applyAlignment="1"/>
    <xf numFmtId="0" fontId="232" fillId="0" borderId="0" xfId="0" applyFont="1" applyFill="1" applyBorder="1" applyAlignment="1"/>
    <xf numFmtId="0" fontId="0" fillId="0" borderId="0" xfId="0" applyFill="1" applyBorder="1" applyAlignment="1"/>
    <xf numFmtId="0" fontId="233" fillId="0" borderId="0" xfId="0" applyFont="1" applyFill="1" applyBorder="1" applyAlignment="1">
      <alignment horizontal="left" vertical="center"/>
    </xf>
    <xf numFmtId="0" fontId="6" fillId="0" borderId="16" xfId="0" applyFont="1" applyFill="1" applyBorder="1" applyAlignment="1"/>
    <xf numFmtId="0" fontId="232" fillId="0" borderId="11" xfId="0" applyFont="1" applyFill="1" applyBorder="1" applyAlignment="1">
      <alignment horizontal="left"/>
    </xf>
    <xf numFmtId="0" fontId="232" fillId="0" borderId="11" xfId="0" applyFont="1" applyFill="1" applyBorder="1" applyAlignment="1"/>
    <xf numFmtId="0" fontId="233" fillId="0" borderId="11" xfId="0" applyFont="1" applyFill="1" applyBorder="1" applyAlignment="1">
      <alignment horizontal="left" vertical="center"/>
    </xf>
    <xf numFmtId="0" fontId="6" fillId="0" borderId="11" xfId="0" applyFont="1" applyFill="1" applyBorder="1" applyAlignment="1"/>
    <xf numFmtId="0" fontId="232" fillId="0" borderId="11" xfId="0" applyFont="1" applyFill="1" applyBorder="1" applyAlignment="1">
      <alignment horizontal="center"/>
    </xf>
    <xf numFmtId="0" fontId="232" fillId="0" borderId="0" xfId="0" applyFont="1" applyFill="1" applyBorder="1" applyAlignment="1">
      <alignment horizontal="center"/>
    </xf>
    <xf numFmtId="0" fontId="6" fillId="0" borderId="20" xfId="0" applyFont="1" applyFill="1" applyBorder="1" applyAlignment="1"/>
    <xf numFmtId="0" fontId="6" fillId="0" borderId="18" xfId="0" applyFont="1" applyFill="1" applyBorder="1" applyAlignment="1"/>
    <xf numFmtId="0" fontId="232" fillId="0" borderId="18" xfId="0" applyFont="1" applyFill="1" applyBorder="1" applyAlignment="1"/>
    <xf numFmtId="0" fontId="232" fillId="0" borderId="16" xfId="0" applyFont="1" applyFill="1" applyBorder="1" applyAlignment="1"/>
    <xf numFmtId="0" fontId="6" fillId="0" borderId="0" xfId="0" applyFont="1" applyFill="1" applyAlignment="1"/>
    <xf numFmtId="164" fontId="232" fillId="63" borderId="1" xfId="2044" applyNumberFormat="1" applyFont="1" applyFill="1" applyBorder="1" applyAlignment="1">
      <alignment vertical="center"/>
    </xf>
    <xf numFmtId="0" fontId="14" fillId="65" borderId="16" xfId="0" applyFont="1" applyFill="1" applyBorder="1" applyAlignment="1">
      <alignment vertical="center"/>
    </xf>
    <xf numFmtId="0" fontId="22" fillId="30" borderId="59" xfId="0" applyFont="1" applyFill="1" applyBorder="1" applyAlignment="1" applyProtection="1"/>
    <xf numFmtId="0" fontId="22" fillId="0" borderId="16" xfId="0" applyFont="1" applyFill="1" applyBorder="1" applyAlignment="1" applyProtection="1"/>
    <xf numFmtId="0" fontId="14" fillId="0" borderId="59" xfId="0" applyFont="1" applyFill="1" applyBorder="1" applyAlignment="1" applyProtection="1"/>
    <xf numFmtId="0" fontId="14" fillId="30" borderId="59" xfId="0" applyFont="1" applyFill="1" applyBorder="1" applyAlignment="1" applyProtection="1"/>
    <xf numFmtId="0" fontId="231" fillId="0" borderId="8" xfId="0" applyFont="1" applyFill="1" applyBorder="1" applyAlignment="1" applyProtection="1">
      <alignment horizontal="centerContinuous"/>
    </xf>
    <xf numFmtId="0" fontId="228" fillId="0" borderId="8" xfId="0" applyFont="1" applyFill="1" applyBorder="1" applyAlignment="1" applyProtection="1">
      <alignment horizontal="centerContinuous"/>
    </xf>
    <xf numFmtId="0" fontId="30" fillId="0" borderId="0" xfId="0" applyFont="1" applyFill="1" applyBorder="1" applyAlignment="1" applyProtection="1">
      <alignment horizontal="center"/>
    </xf>
    <xf numFmtId="0" fontId="30" fillId="0" borderId="8" xfId="0" applyFont="1" applyFill="1" applyBorder="1" applyAlignment="1" applyProtection="1">
      <alignment horizontal="center"/>
    </xf>
    <xf numFmtId="0" fontId="231" fillId="0" borderId="0" xfId="0" applyFont="1" applyFill="1" applyProtection="1"/>
    <xf numFmtId="0" fontId="37" fillId="61" borderId="8" xfId="0" applyNumberFormat="1" applyFont="1" applyFill="1" applyBorder="1" applyAlignment="1" applyProtection="1">
      <alignment horizontal="center"/>
      <protection locked="0"/>
    </xf>
    <xf numFmtId="0" fontId="6" fillId="0" borderId="37" xfId="0" applyFont="1" applyFill="1" applyBorder="1" applyAlignment="1" applyProtection="1">
      <alignment vertical="top"/>
    </xf>
    <xf numFmtId="0" fontId="6" fillId="0" borderId="64" xfId="0" applyFont="1" applyFill="1" applyBorder="1" applyProtection="1"/>
    <xf numFmtId="0" fontId="6" fillId="0" borderId="75" xfId="0" applyFont="1" applyFill="1" applyBorder="1" applyProtection="1"/>
    <xf numFmtId="0" fontId="6" fillId="0" borderId="91" xfId="0" applyFont="1" applyFill="1" applyBorder="1" applyAlignment="1" applyProtection="1">
      <alignment vertical="top"/>
    </xf>
    <xf numFmtId="0" fontId="6" fillId="0" borderId="0" xfId="0" applyFont="1" applyFill="1" applyBorder="1" applyProtection="1"/>
    <xf numFmtId="0" fontId="6" fillId="0" borderId="78" xfId="0" applyFont="1" applyFill="1" applyBorder="1" applyProtection="1"/>
    <xf numFmtId="0" fontId="6" fillId="0" borderId="0" xfId="0" applyFont="1" applyFill="1" applyBorder="1" applyAlignment="1" applyProtection="1">
      <alignment vertical="top"/>
    </xf>
    <xf numFmtId="0" fontId="6" fillId="0" borderId="78" xfId="0" applyFont="1" applyFill="1" applyBorder="1" applyAlignment="1" applyProtection="1">
      <alignment vertical="top"/>
    </xf>
    <xf numFmtId="0" fontId="6" fillId="0" borderId="76" xfId="0" applyFont="1" applyFill="1" applyBorder="1" applyAlignment="1" applyProtection="1">
      <alignment vertical="top"/>
    </xf>
    <xf numFmtId="0" fontId="6" fillId="0" borderId="8" xfId="0" applyFont="1" applyFill="1" applyBorder="1" applyAlignment="1" applyProtection="1">
      <alignment vertical="top"/>
    </xf>
    <xf numFmtId="0" fontId="6" fillId="0" borderId="77" xfId="0" applyFont="1" applyFill="1" applyBorder="1" applyAlignment="1" applyProtection="1">
      <alignment vertical="top"/>
    </xf>
    <xf numFmtId="313" fontId="30" fillId="67" borderId="8" xfId="0" applyNumberFormat="1" applyFont="1" applyFill="1" applyBorder="1" applyAlignment="1" applyProtection="1">
      <alignment horizontal="right"/>
    </xf>
    <xf numFmtId="313" fontId="231" fillId="67" borderId="0" xfId="0" applyNumberFormat="1" applyFont="1" applyFill="1" applyBorder="1" applyAlignment="1" applyProtection="1">
      <alignment horizontal="right"/>
    </xf>
    <xf numFmtId="313" fontId="228" fillId="67" borderId="0" xfId="0" applyNumberFormat="1" applyFont="1" applyFill="1" applyBorder="1" applyAlignment="1" applyProtection="1">
      <alignment horizontal="right"/>
    </xf>
    <xf numFmtId="0" fontId="228" fillId="67" borderId="0" xfId="0" applyFont="1" applyFill="1" applyBorder="1" applyProtection="1"/>
    <xf numFmtId="0" fontId="231" fillId="67" borderId="0" xfId="0" applyFont="1" applyFill="1" applyBorder="1" applyAlignment="1" applyProtection="1">
      <alignment horizontal="center"/>
    </xf>
    <xf numFmtId="0" fontId="7" fillId="67" borderId="0" xfId="0" applyFont="1" applyFill="1" applyProtection="1"/>
    <xf numFmtId="0" fontId="228" fillId="67" borderId="0" xfId="0" applyFont="1" applyFill="1" applyProtection="1"/>
    <xf numFmtId="0" fontId="7" fillId="67" borderId="0" xfId="0" applyFont="1" applyFill="1" applyAlignment="1" applyProtection="1">
      <alignment horizontal="left"/>
    </xf>
    <xf numFmtId="0" fontId="228" fillId="67" borderId="0" xfId="0" applyFont="1" applyFill="1" applyAlignment="1" applyProtection="1">
      <alignment horizontal="center"/>
    </xf>
    <xf numFmtId="0" fontId="7" fillId="67" borderId="0" xfId="0" quotePrefix="1" applyFont="1" applyFill="1" applyProtection="1"/>
    <xf numFmtId="44" fontId="15" fillId="67" borderId="25" xfId="2075" applyNumberFormat="1" applyFont="1" applyFill="1" applyBorder="1"/>
    <xf numFmtId="164" fontId="18" fillId="67" borderId="1" xfId="2044" applyNumberFormat="1" applyFont="1" applyFill="1" applyBorder="1" applyAlignment="1">
      <alignment horizontal="center"/>
    </xf>
    <xf numFmtId="44" fontId="18" fillId="67" borderId="1" xfId="2075" applyNumberFormat="1" applyFont="1" applyFill="1" applyBorder="1" applyAlignment="1">
      <alignment horizontal="center"/>
    </xf>
    <xf numFmtId="164" fontId="15" fillId="67" borderId="1" xfId="2044" applyNumberFormat="1" applyFont="1" applyFill="1" applyBorder="1"/>
    <xf numFmtId="313" fontId="37" fillId="61" borderId="8" xfId="0" applyNumberFormat="1" applyFont="1" applyFill="1" applyBorder="1" applyAlignment="1" applyProtection="1">
      <alignment horizontal="center"/>
      <protection locked="0"/>
    </xf>
    <xf numFmtId="0" fontId="249" fillId="0" borderId="0" xfId="0" applyFont="1" applyFill="1"/>
    <xf numFmtId="0" fontId="14" fillId="65" borderId="19" xfId="0" applyFont="1" applyFill="1" applyBorder="1" applyAlignment="1">
      <alignment vertical="center"/>
    </xf>
    <xf numFmtId="264" fontId="14" fillId="65" borderId="21" xfId="0" applyNumberFormat="1" applyFont="1" applyFill="1" applyBorder="1" applyAlignment="1">
      <alignment wrapText="1"/>
    </xf>
    <xf numFmtId="264" fontId="18" fillId="0" borderId="21" xfId="0" applyNumberFormat="1" applyFont="1" applyFill="1" applyBorder="1" applyAlignment="1" applyProtection="1">
      <alignment horizontal="left"/>
    </xf>
    <xf numFmtId="264" fontId="55" fillId="63" borderId="24" xfId="0" applyNumberFormat="1" applyFont="1" applyFill="1" applyBorder="1" applyAlignment="1" applyProtection="1">
      <alignment vertical="center"/>
    </xf>
    <xf numFmtId="264" fontId="15" fillId="30" borderId="18" xfId="0" applyNumberFormat="1" applyFont="1" applyFill="1" applyBorder="1"/>
    <xf numFmtId="264" fontId="15" fillId="30" borderId="21" xfId="0" applyNumberFormat="1" applyFont="1" applyFill="1" applyBorder="1"/>
    <xf numFmtId="0" fontId="15" fillId="67" borderId="21" xfId="2632" applyNumberFormat="1" applyFont="1" applyFill="1" applyBorder="1" applyAlignment="1">
      <alignment horizontal="left"/>
    </xf>
    <xf numFmtId="264" fontId="15" fillId="0" borderId="0" xfId="0" applyNumberFormat="1" applyFont="1" applyFill="1" applyAlignment="1"/>
    <xf numFmtId="264" fontId="15" fillId="0" borderId="0" xfId="0" applyNumberFormat="1" applyFont="1" applyFill="1" applyAlignment="1">
      <alignment horizontal="left"/>
    </xf>
    <xf numFmtId="164" fontId="15" fillId="63" borderId="1" xfId="2018" applyNumberFormat="1" applyFont="1" applyFill="1" applyBorder="1" applyAlignment="1"/>
    <xf numFmtId="0" fontId="15" fillId="0" borderId="0" xfId="0" applyFont="1" applyFill="1" applyBorder="1" applyAlignment="1"/>
    <xf numFmtId="0" fontId="15" fillId="0" borderId="0" xfId="0" applyFont="1" applyBorder="1" applyAlignment="1"/>
    <xf numFmtId="0" fontId="15" fillId="0" borderId="0" xfId="0" applyFont="1" applyAlignment="1"/>
    <xf numFmtId="0" fontId="15" fillId="30" borderId="11" xfId="0" applyFont="1" applyFill="1" applyBorder="1" applyAlignment="1"/>
    <xf numFmtId="0" fontId="15" fillId="30" borderId="59" xfId="0" applyFont="1" applyFill="1" applyBorder="1" applyAlignment="1"/>
    <xf numFmtId="44" fontId="15" fillId="63" borderId="1" xfId="2062" applyFont="1" applyFill="1" applyBorder="1" applyAlignment="1"/>
    <xf numFmtId="0" fontId="15" fillId="0" borderId="0" xfId="0" applyFont="1" applyFill="1" applyAlignment="1"/>
    <xf numFmtId="44" fontId="15" fillId="63" borderId="58" xfId="2062" applyNumberFormat="1" applyFont="1" applyFill="1" applyBorder="1" applyAlignment="1"/>
    <xf numFmtId="44" fontId="15" fillId="63" borderId="1" xfId="2062" applyNumberFormat="1" applyFont="1" applyFill="1" applyBorder="1" applyAlignment="1"/>
    <xf numFmtId="0" fontId="15" fillId="30" borderId="0" xfId="0" applyFont="1" applyFill="1" applyBorder="1" applyAlignment="1"/>
    <xf numFmtId="0" fontId="15" fillId="30" borderId="16" xfId="0" applyFont="1" applyFill="1" applyBorder="1" applyAlignment="1"/>
    <xf numFmtId="44" fontId="15" fillId="63" borderId="25" xfId="2075" applyNumberFormat="1" applyFont="1" applyFill="1" applyBorder="1" applyAlignment="1"/>
    <xf numFmtId="44" fontId="15" fillId="63" borderId="58" xfId="2075" applyNumberFormat="1" applyFont="1" applyFill="1" applyBorder="1" applyAlignment="1"/>
    <xf numFmtId="44" fontId="15" fillId="63" borderId="1" xfId="2075" applyNumberFormat="1" applyFont="1" applyFill="1" applyBorder="1" applyAlignment="1"/>
    <xf numFmtId="0" fontId="18" fillId="63" borderId="1" xfId="0" applyFont="1" applyFill="1" applyBorder="1" applyAlignment="1" applyProtection="1"/>
    <xf numFmtId="0" fontId="19" fillId="63" borderId="1" xfId="0" applyFont="1" applyFill="1" applyBorder="1" applyAlignment="1"/>
    <xf numFmtId="164" fontId="15" fillId="67" borderId="58" xfId="2018" applyNumberFormat="1" applyFont="1" applyFill="1" applyBorder="1" applyAlignment="1"/>
    <xf numFmtId="164" fontId="15" fillId="67" borderId="1" xfId="2018" applyNumberFormat="1" applyFont="1" applyFill="1" applyBorder="1" applyAlignment="1"/>
    <xf numFmtId="0" fontId="15" fillId="67" borderId="11" xfId="0" applyFont="1" applyFill="1" applyBorder="1" applyAlignment="1"/>
    <xf numFmtId="44" fontId="15" fillId="67" borderId="59" xfId="2062" applyNumberFormat="1" applyFont="1" applyFill="1" applyBorder="1" applyAlignment="1"/>
    <xf numFmtId="44" fontId="15" fillId="67" borderId="25" xfId="2062" applyNumberFormat="1" applyFont="1" applyFill="1" applyBorder="1" applyAlignment="1"/>
    <xf numFmtId="44" fontId="15" fillId="67" borderId="58" xfId="2062" applyNumberFormat="1" applyFont="1" applyFill="1" applyBorder="1" applyAlignment="1"/>
    <xf numFmtId="44" fontId="15" fillId="67" borderId="1" xfId="2062" applyNumberFormat="1" applyFont="1" applyFill="1" applyBorder="1" applyAlignment="1"/>
    <xf numFmtId="44" fontId="15" fillId="67" borderId="59" xfId="2075" applyNumberFormat="1" applyFont="1" applyFill="1" applyBorder="1" applyAlignment="1"/>
    <xf numFmtId="44" fontId="15" fillId="67" borderId="25" xfId="2075" applyNumberFormat="1" applyFont="1" applyFill="1" applyBorder="1" applyAlignment="1"/>
    <xf numFmtId="44" fontId="15" fillId="67" borderId="58" xfId="2075" applyNumberFormat="1" applyFont="1" applyFill="1" applyBorder="1" applyAlignment="1"/>
    <xf numFmtId="44" fontId="15" fillId="67" borderId="1" xfId="2075" applyNumberFormat="1" applyFont="1" applyFill="1" applyBorder="1" applyAlignment="1"/>
    <xf numFmtId="44" fontId="16" fillId="63" borderId="1" xfId="3057" applyNumberFormat="1" applyFont="1" applyFill="1" applyBorder="1" applyProtection="1"/>
    <xf numFmtId="44" fontId="229" fillId="4" borderId="31" xfId="2075" applyFont="1" applyFill="1" applyBorder="1" applyProtection="1"/>
    <xf numFmtId="44" fontId="229" fillId="61" borderId="31" xfId="2075" applyFont="1" applyFill="1" applyBorder="1" applyProtection="1"/>
    <xf numFmtId="313" fontId="30" fillId="0" borderId="0" xfId="0" applyNumberFormat="1" applyFont="1" applyFill="1" applyBorder="1" applyAlignment="1" applyProtection="1">
      <alignment horizontal="center"/>
    </xf>
    <xf numFmtId="0" fontId="30" fillId="0" borderId="0" xfId="0" applyNumberFormat="1" applyFont="1" applyFill="1" applyBorder="1" applyAlignment="1" applyProtection="1">
      <alignment horizontal="center"/>
    </xf>
    <xf numFmtId="164" fontId="15" fillId="4" borderId="58" xfId="2018" applyNumberFormat="1" applyFont="1" applyFill="1" applyBorder="1" applyAlignment="1" applyProtection="1">
      <protection locked="0"/>
    </xf>
    <xf numFmtId="164" fontId="15" fillId="4" borderId="1" xfId="2018" applyNumberFormat="1" applyFont="1" applyFill="1" applyBorder="1" applyAlignment="1" applyProtection="1">
      <protection locked="0"/>
    </xf>
    <xf numFmtId="44" fontId="15" fillId="4" borderId="59" xfId="2062" applyNumberFormat="1" applyFont="1" applyFill="1" applyBorder="1" applyAlignment="1" applyProtection="1">
      <protection locked="0"/>
    </xf>
    <xf numFmtId="44" fontId="15" fillId="4" borderId="25" xfId="2062" applyNumberFormat="1" applyFont="1" applyFill="1" applyBorder="1" applyAlignment="1" applyProtection="1">
      <protection locked="0"/>
    </xf>
    <xf numFmtId="44" fontId="15" fillId="4" borderId="58" xfId="2062" applyNumberFormat="1" applyFont="1" applyFill="1" applyBorder="1" applyAlignment="1" applyProtection="1">
      <protection locked="0"/>
    </xf>
    <xf numFmtId="44" fontId="15" fillId="4" borderId="1" xfId="2062" applyNumberFormat="1" applyFont="1" applyFill="1" applyBorder="1" applyAlignment="1" applyProtection="1">
      <protection locked="0"/>
    </xf>
    <xf numFmtId="44" fontId="15" fillId="4" borderId="58" xfId="2075" applyNumberFormat="1" applyFont="1" applyFill="1" applyBorder="1" applyAlignment="1" applyProtection="1">
      <protection locked="0"/>
    </xf>
    <xf numFmtId="44" fontId="15" fillId="4" borderId="1" xfId="2075" applyNumberFormat="1" applyFont="1" applyFill="1" applyBorder="1" applyAlignment="1" applyProtection="1">
      <protection locked="0"/>
    </xf>
    <xf numFmtId="44" fontId="15" fillId="68" borderId="58" xfId="2075" applyNumberFormat="1" applyFont="1" applyFill="1" applyBorder="1" applyAlignment="1" applyProtection="1"/>
    <xf numFmtId="44" fontId="15" fillId="68" borderId="1" xfId="2075" applyNumberFormat="1" applyFont="1" applyFill="1" applyBorder="1" applyAlignment="1" applyProtection="1"/>
    <xf numFmtId="44" fontId="15" fillId="4" borderId="1" xfId="2075" applyNumberFormat="1" applyFont="1" applyFill="1" applyBorder="1" applyProtection="1">
      <protection locked="0"/>
    </xf>
    <xf numFmtId="0" fontId="15" fillId="0" borderId="0" xfId="0" applyFont="1" applyProtection="1"/>
    <xf numFmtId="44" fontId="15" fillId="63" borderId="1" xfId="2075" applyNumberFormat="1" applyFont="1" applyFill="1" applyBorder="1" applyProtection="1"/>
    <xf numFmtId="0" fontId="15" fillId="0" borderId="0" xfId="0" applyFont="1" applyFill="1" applyProtection="1"/>
    <xf numFmtId="44" fontId="18" fillId="63" borderId="25" xfId="2075" applyNumberFormat="1" applyFont="1" applyFill="1" applyBorder="1" applyProtection="1"/>
    <xf numFmtId="164" fontId="15" fillId="4" borderId="25" xfId="2044" applyNumberFormat="1" applyFont="1" applyFill="1" applyBorder="1" applyProtection="1">
      <protection locked="0"/>
    </xf>
    <xf numFmtId="164" fontId="15" fillId="4" borderId="1" xfId="2044" applyNumberFormat="1" applyFont="1" applyFill="1" applyBorder="1" applyProtection="1">
      <protection locked="0"/>
    </xf>
    <xf numFmtId="0" fontId="16" fillId="67" borderId="1" xfId="3057" applyFont="1" applyFill="1" applyBorder="1" applyProtection="1"/>
    <xf numFmtId="44" fontId="16" fillId="63" borderId="1" xfId="2044" applyNumberFormat="1" applyFont="1" applyFill="1" applyBorder="1" applyProtection="1"/>
    <xf numFmtId="0" fontId="18" fillId="61" borderId="11" xfId="2629" applyFont="1" applyFill="1" applyBorder="1" applyAlignment="1" applyProtection="1">
      <alignment horizontal="left"/>
      <protection locked="0"/>
    </xf>
    <xf numFmtId="10" fontId="18" fillId="61" borderId="11" xfId="2692" applyNumberFormat="1" applyFont="1" applyFill="1" applyBorder="1" applyAlignment="1" applyProtection="1">
      <alignment horizontal="right" vertical="center"/>
      <protection locked="0"/>
    </xf>
    <xf numFmtId="0" fontId="16" fillId="4" borderId="24" xfId="2629" applyFont="1" applyFill="1" applyBorder="1" applyAlignment="1" applyProtection="1">
      <alignment horizontal="left" vertical="top"/>
      <protection locked="0"/>
    </xf>
    <xf numFmtId="0" fontId="16" fillId="4" borderId="7" xfId="2629" applyFont="1" applyFill="1" applyBorder="1" applyAlignment="1" applyProtection="1">
      <alignment horizontal="left" vertical="top"/>
      <protection locked="0"/>
    </xf>
    <xf numFmtId="10" fontId="16" fillId="4" borderId="58" xfId="2692" applyNumberFormat="1" applyFont="1" applyFill="1" applyBorder="1" applyAlignment="1" applyProtection="1">
      <alignment horizontal="left" vertical="top"/>
      <protection locked="0"/>
    </xf>
    <xf numFmtId="49" fontId="16" fillId="4" borderId="1" xfId="2629" applyNumberFormat="1" applyFont="1" applyFill="1" applyBorder="1" applyAlignment="1" applyProtection="1">
      <alignment horizontal="center" vertical="center"/>
      <protection locked="0"/>
    </xf>
    <xf numFmtId="44" fontId="18" fillId="4" borderId="1" xfId="2075" applyNumberFormat="1" applyFont="1" applyFill="1" applyBorder="1" applyAlignment="1" applyProtection="1">
      <alignment horizontal="center" vertical="center"/>
      <protection locked="0"/>
    </xf>
    <xf numFmtId="168" fontId="18" fillId="61" borderId="11" xfId="2692" applyNumberFormat="1" applyFont="1" applyFill="1" applyBorder="1" applyAlignment="1" applyProtection="1">
      <alignment horizontal="center" vertical="center"/>
      <protection locked="0"/>
    </xf>
    <xf numFmtId="0" fontId="18" fillId="4" borderId="1" xfId="2629" applyFont="1" applyFill="1" applyBorder="1" applyAlignment="1" applyProtection="1">
      <alignment vertical="center" wrapText="1"/>
      <protection locked="0"/>
    </xf>
    <xf numFmtId="44" fontId="18" fillId="4" borderId="1" xfId="2075" applyNumberFormat="1" applyFont="1" applyFill="1" applyBorder="1" applyAlignment="1" applyProtection="1">
      <alignment vertical="center" wrapText="1"/>
      <protection locked="0"/>
    </xf>
    <xf numFmtId="0" fontId="18" fillId="61" borderId="1" xfId="2629" applyFont="1" applyFill="1" applyBorder="1" applyAlignment="1" applyProtection="1">
      <alignment horizontal="center"/>
      <protection locked="0"/>
    </xf>
    <xf numFmtId="0" fontId="18" fillId="4" borderId="1" xfId="2629" applyFont="1" applyFill="1" applyBorder="1" applyProtection="1">
      <protection locked="0"/>
    </xf>
    <xf numFmtId="0" fontId="18" fillId="61" borderId="25" xfId="2629" applyFont="1" applyFill="1" applyBorder="1" applyAlignment="1" applyProtection="1">
      <alignment horizontal="center" vertical="center"/>
      <protection locked="0"/>
    </xf>
    <xf numFmtId="0" fontId="18" fillId="61" borderId="1" xfId="2629" applyFont="1" applyFill="1" applyBorder="1" applyAlignment="1" applyProtection="1">
      <alignment horizontal="center" vertical="center"/>
      <protection locked="0"/>
    </xf>
    <xf numFmtId="314" fontId="18" fillId="61" borderId="1" xfId="2629" applyNumberFormat="1" applyFont="1" applyFill="1" applyBorder="1" applyAlignment="1" applyProtection="1">
      <alignment horizontal="center" vertical="center"/>
      <protection locked="0"/>
    </xf>
    <xf numFmtId="314" fontId="18" fillId="61" borderId="11" xfId="2629" applyNumberFormat="1" applyFont="1" applyFill="1" applyBorder="1" applyAlignment="1" applyProtection="1">
      <alignment horizontal="center" vertical="center"/>
      <protection locked="0"/>
    </xf>
    <xf numFmtId="168" fontId="19" fillId="61" borderId="11" xfId="2692" applyNumberFormat="1" applyFont="1" applyFill="1" applyBorder="1" applyAlignment="1" applyProtection="1">
      <alignment horizontal="center" vertical="center"/>
      <protection locked="0"/>
    </xf>
    <xf numFmtId="0" fontId="0" fillId="0" borderId="0" xfId="0" applyFill="1" applyProtection="1"/>
    <xf numFmtId="0" fontId="41" fillId="0" borderId="0" xfId="0" applyFont="1" applyFill="1" applyProtection="1"/>
    <xf numFmtId="0" fontId="229" fillId="0" borderId="0" xfId="0" applyFont="1" applyFill="1" applyProtection="1"/>
    <xf numFmtId="0" fontId="25" fillId="0" borderId="0" xfId="0" applyFont="1" applyFill="1" applyProtection="1"/>
    <xf numFmtId="44" fontId="18" fillId="0" borderId="69" xfId="2075" applyNumberFormat="1" applyFont="1" applyFill="1" applyBorder="1" applyAlignment="1" applyProtection="1">
      <alignment vertical="center"/>
    </xf>
    <xf numFmtId="44" fontId="18" fillId="0" borderId="1" xfId="2075" applyNumberFormat="1" applyFont="1" applyFill="1" applyBorder="1" applyAlignment="1" applyProtection="1">
      <alignment vertical="center"/>
    </xf>
    <xf numFmtId="44" fontId="18" fillId="0" borderId="1" xfId="2075" quotePrefix="1" applyNumberFormat="1" applyFont="1" applyFill="1" applyBorder="1" applyAlignment="1" applyProtection="1">
      <alignment horizontal="left" vertical="center"/>
    </xf>
    <xf numFmtId="44" fontId="18" fillId="0" borderId="70" xfId="2075" applyNumberFormat="1" applyFont="1" applyFill="1" applyBorder="1" applyAlignment="1" applyProtection="1">
      <alignment vertical="center"/>
    </xf>
    <xf numFmtId="44" fontId="18" fillId="0" borderId="71" xfId="2075" applyNumberFormat="1" applyFont="1" applyFill="1" applyBorder="1" applyAlignment="1" applyProtection="1">
      <alignment vertical="center"/>
    </xf>
    <xf numFmtId="44" fontId="18" fillId="60" borderId="1" xfId="2075" applyNumberFormat="1" applyFont="1" applyFill="1" applyBorder="1" applyAlignment="1" applyProtection="1">
      <alignment vertical="center"/>
    </xf>
    <xf numFmtId="14" fontId="15" fillId="4" borderId="1" xfId="0" applyNumberFormat="1" applyFont="1" applyFill="1" applyBorder="1" applyProtection="1">
      <protection locked="0"/>
    </xf>
    <xf numFmtId="44" fontId="15" fillId="4" borderId="1" xfId="2062" applyNumberFormat="1" applyFont="1" applyFill="1" applyBorder="1" applyProtection="1">
      <protection locked="0"/>
    </xf>
    <xf numFmtId="44" fontId="15" fillId="4" borderId="24" xfId="0" applyNumberFormat="1" applyFont="1" applyFill="1" applyBorder="1" applyProtection="1">
      <protection locked="0"/>
    </xf>
    <xf numFmtId="49" fontId="15" fillId="4" borderId="21" xfId="2632" applyNumberFormat="1" applyFont="1" applyFill="1" applyBorder="1" applyAlignment="1" applyProtection="1">
      <alignment horizontal="left"/>
      <protection locked="0"/>
    </xf>
    <xf numFmtId="44" fontId="15" fillId="4" borderId="25" xfId="2075" applyNumberFormat="1" applyFont="1" applyFill="1" applyBorder="1" applyProtection="1">
      <protection locked="0"/>
    </xf>
    <xf numFmtId="49" fontId="18" fillId="4" borderId="24" xfId="0" applyNumberFormat="1" applyFont="1" applyFill="1" applyBorder="1" applyAlignment="1" applyProtection="1">
      <alignment horizontal="left"/>
      <protection locked="0"/>
    </xf>
    <xf numFmtId="164" fontId="18" fillId="4" borderId="1" xfId="2044" applyNumberFormat="1" applyFont="1" applyFill="1" applyBorder="1" applyAlignment="1" applyProtection="1">
      <alignment horizontal="center"/>
      <protection locked="0"/>
    </xf>
    <xf numFmtId="44" fontId="18" fillId="4" borderId="1" xfId="2075" applyNumberFormat="1" applyFont="1" applyFill="1" applyBorder="1" applyAlignment="1" applyProtection="1">
      <alignment horizontal="center"/>
      <protection locked="0"/>
    </xf>
    <xf numFmtId="164" fontId="18" fillId="61" borderId="1" xfId="2044" applyNumberFormat="1" applyFont="1" applyFill="1" applyBorder="1" applyAlignment="1" applyProtection="1">
      <alignment horizontal="center"/>
      <protection locked="0"/>
    </xf>
    <xf numFmtId="164" fontId="18" fillId="4" borderId="1" xfId="2044" applyNumberFormat="1" applyFont="1" applyFill="1" applyBorder="1" applyAlignment="1" applyProtection="1">
      <protection locked="0"/>
    </xf>
    <xf numFmtId="44" fontId="18" fillId="4" borderId="1" xfId="2069" applyNumberFormat="1" applyFill="1" applyBorder="1" applyAlignment="1" applyProtection="1">
      <protection locked="0"/>
    </xf>
    <xf numFmtId="0" fontId="47" fillId="30" borderId="0" xfId="0" applyFont="1" applyFill="1" applyAlignment="1" applyProtection="1">
      <alignment horizontal="left"/>
    </xf>
    <xf numFmtId="0" fontId="0" fillId="30" borderId="0" xfId="0" applyFill="1" applyProtection="1"/>
    <xf numFmtId="0" fontId="0" fillId="0" borderId="0" xfId="0" applyFill="1" applyBorder="1" applyProtection="1"/>
    <xf numFmtId="0" fontId="41" fillId="30" borderId="0" xfId="0" applyFont="1" applyFill="1" applyProtection="1"/>
    <xf numFmtId="0" fontId="27" fillId="0" borderId="0" xfId="0" applyFont="1" applyFill="1" applyBorder="1" applyAlignment="1" applyProtection="1">
      <alignment horizontal="left" vertical="center" wrapText="1"/>
    </xf>
    <xf numFmtId="0" fontId="27" fillId="0" borderId="0" xfId="0" applyFont="1" applyBorder="1" applyAlignment="1" applyProtection="1">
      <alignment horizontal="left" vertical="center" wrapText="1"/>
    </xf>
    <xf numFmtId="0" fontId="47" fillId="30" borderId="0" xfId="0" applyFont="1" applyFill="1" applyProtection="1"/>
    <xf numFmtId="0" fontId="18" fillId="0" borderId="0" xfId="2629" applyFont="1" applyFill="1" applyProtection="1"/>
    <xf numFmtId="0" fontId="48" fillId="0" borderId="0" xfId="0" applyFont="1" applyFill="1" applyProtection="1"/>
    <xf numFmtId="0" fontId="50" fillId="0" borderId="0" xfId="0" applyFont="1" applyFill="1" applyProtection="1"/>
    <xf numFmtId="0" fontId="15" fillId="45" borderId="35" xfId="0" applyFont="1" applyFill="1" applyBorder="1" applyAlignment="1" applyProtection="1">
      <alignment vertical="center"/>
    </xf>
    <xf numFmtId="0" fontId="19" fillId="45" borderId="7" xfId="0" applyFont="1" applyFill="1" applyBorder="1" applyAlignment="1" applyProtection="1">
      <alignment horizontal="centerContinuous" vertical="center"/>
    </xf>
    <xf numFmtId="0" fontId="19" fillId="45" borderId="58" xfId="0" applyFont="1" applyFill="1" applyBorder="1" applyAlignment="1" applyProtection="1">
      <alignment horizontal="centerContinuous" vertical="center"/>
    </xf>
    <xf numFmtId="0" fontId="19" fillId="45" borderId="24" xfId="0" applyFont="1" applyFill="1" applyBorder="1" applyAlignment="1" applyProtection="1">
      <alignment horizontal="centerContinuous" vertical="center"/>
    </xf>
    <xf numFmtId="0" fontId="0" fillId="0" borderId="0" xfId="0" applyAlignment="1" applyProtection="1">
      <alignment vertical="center"/>
    </xf>
    <xf numFmtId="0" fontId="15" fillId="0" borderId="0" xfId="0" applyFont="1" applyFill="1" applyBorder="1" applyProtection="1"/>
    <xf numFmtId="0" fontId="18" fillId="0" borderId="0" xfId="0" applyFont="1" applyFill="1" applyProtection="1"/>
    <xf numFmtId="0" fontId="50" fillId="0" borderId="0" xfId="0" applyFont="1" applyProtection="1"/>
    <xf numFmtId="0" fontId="48" fillId="0" borderId="0" xfId="0" applyFont="1" applyProtection="1"/>
    <xf numFmtId="0" fontId="19" fillId="65" borderId="1" xfId="0" applyFont="1" applyFill="1" applyBorder="1" applyAlignment="1" applyProtection="1">
      <alignment horizontal="center" vertical="center" wrapText="1"/>
    </xf>
    <xf numFmtId="0" fontId="15" fillId="4" borderId="20" xfId="0" applyFont="1" applyFill="1" applyBorder="1" applyProtection="1">
      <protection locked="0"/>
    </xf>
    <xf numFmtId="0" fontId="15" fillId="4" borderId="18" xfId="0" applyFont="1" applyFill="1" applyBorder="1" applyProtection="1">
      <protection locked="0"/>
    </xf>
    <xf numFmtId="0" fontId="15" fillId="4" borderId="21" xfId="0" applyFont="1" applyFill="1" applyBorder="1" applyProtection="1">
      <protection locked="0"/>
    </xf>
    <xf numFmtId="0" fontId="14" fillId="0" borderId="73" xfId="0" applyFont="1" applyFill="1" applyBorder="1" applyAlignment="1" applyProtection="1">
      <alignment horizontal="center"/>
      <protection locked="0"/>
    </xf>
    <xf numFmtId="0" fontId="14" fillId="0" borderId="16" xfId="0" applyFont="1" applyFill="1" applyBorder="1" applyAlignment="1" applyProtection="1">
      <alignment horizontal="center"/>
      <protection locked="0"/>
    </xf>
    <xf numFmtId="0" fontId="14" fillId="0" borderId="59" xfId="0" applyFont="1" applyFill="1" applyBorder="1" applyAlignment="1" applyProtection="1">
      <alignment horizontal="center"/>
      <protection locked="0"/>
    </xf>
    <xf numFmtId="0" fontId="0" fillId="0" borderId="73" xfId="0" applyBorder="1" applyProtection="1">
      <protection locked="0"/>
    </xf>
    <xf numFmtId="0" fontId="0" fillId="0" borderId="43" xfId="0" applyBorder="1" applyProtection="1">
      <protection locked="0"/>
    </xf>
    <xf numFmtId="0" fontId="0" fillId="0" borderId="25" xfId="0" applyBorder="1" applyProtection="1">
      <protection locked="0"/>
    </xf>
    <xf numFmtId="0" fontId="15" fillId="4" borderId="19" xfId="0" applyFont="1" applyFill="1" applyBorder="1" applyProtection="1">
      <protection locked="0"/>
    </xf>
    <xf numFmtId="0" fontId="15" fillId="4" borderId="73" xfId="0" applyFont="1" applyFill="1" applyBorder="1" applyProtection="1">
      <protection locked="0"/>
    </xf>
    <xf numFmtId="0" fontId="15" fillId="4" borderId="0" xfId="0" applyFont="1" applyFill="1" applyBorder="1" applyProtection="1">
      <protection locked="0"/>
    </xf>
    <xf numFmtId="0" fontId="15" fillId="4" borderId="16" xfId="0" applyFont="1" applyFill="1" applyBorder="1" applyProtection="1">
      <protection locked="0"/>
    </xf>
    <xf numFmtId="0" fontId="15" fillId="4" borderId="11" xfId="0" applyFont="1" applyFill="1" applyBorder="1" applyProtection="1">
      <protection locked="0"/>
    </xf>
    <xf numFmtId="0" fontId="15" fillId="4" borderId="59" xfId="0" applyFont="1" applyFill="1" applyBorder="1" applyProtection="1">
      <protection locked="0"/>
    </xf>
    <xf numFmtId="49" fontId="229" fillId="4" borderId="31" xfId="2075" applyNumberFormat="1" applyFont="1" applyFill="1" applyBorder="1" applyProtection="1">
      <protection locked="0"/>
    </xf>
    <xf numFmtId="49" fontId="37" fillId="61" borderId="8" xfId="0" applyNumberFormat="1" applyFont="1" applyFill="1" applyBorder="1" applyAlignment="1" applyProtection="1">
      <alignment horizontal="left"/>
      <protection locked="0"/>
    </xf>
    <xf numFmtId="49" fontId="37" fillId="61" borderId="31" xfId="0" applyNumberFormat="1" applyFont="1" applyFill="1" applyBorder="1" applyAlignment="1" applyProtection="1">
      <alignment horizontal="left"/>
      <protection locked="0"/>
    </xf>
    <xf numFmtId="49" fontId="228" fillId="61" borderId="0" xfId="0" applyNumberFormat="1" applyFont="1" applyFill="1" applyBorder="1" applyProtection="1">
      <protection locked="0"/>
    </xf>
    <xf numFmtId="49" fontId="15" fillId="4" borderId="1" xfId="0" applyNumberFormat="1" applyFont="1" applyFill="1" applyBorder="1" applyProtection="1">
      <protection locked="0"/>
    </xf>
    <xf numFmtId="0" fontId="232" fillId="63" borderId="1" xfId="0" applyFont="1" applyFill="1" applyBorder="1" applyProtection="1">
      <protection locked="0"/>
    </xf>
    <xf numFmtId="0" fontId="232" fillId="63" borderId="1" xfId="0" applyFont="1" applyFill="1" applyBorder="1" applyAlignment="1" applyProtection="1">
      <alignment horizontal="right"/>
      <protection locked="0"/>
    </xf>
    <xf numFmtId="44" fontId="15" fillId="0" borderId="58" xfId="2075" applyNumberFormat="1" applyFont="1" applyFill="1" applyBorder="1" applyAlignment="1"/>
    <xf numFmtId="44" fontId="15" fillId="0" borderId="1" xfId="2075" applyNumberFormat="1" applyFont="1" applyFill="1" applyBorder="1" applyAlignment="1"/>
    <xf numFmtId="44" fontId="16" fillId="63" borderId="24" xfId="3057" applyNumberFormat="1" applyFont="1" applyFill="1" applyBorder="1" applyProtection="1"/>
    <xf numFmtId="0" fontId="11" fillId="0" borderId="1" xfId="3057" applyFont="1" applyFill="1" applyBorder="1" applyAlignment="1" applyProtection="1">
      <alignment horizontal="center"/>
    </xf>
    <xf numFmtId="164" fontId="18" fillId="4" borderId="1" xfId="2044" applyNumberFormat="1" applyFont="1" applyFill="1" applyBorder="1" applyAlignment="1" applyProtection="1">
      <alignment horizontal="center"/>
    </xf>
    <xf numFmtId="44" fontId="18" fillId="4" borderId="1" xfId="2075" applyNumberFormat="1" applyFont="1" applyFill="1" applyBorder="1" applyAlignment="1" applyProtection="1">
      <alignment horizontal="center"/>
    </xf>
    <xf numFmtId="164" fontId="18" fillId="61" borderId="1" xfId="2044" applyNumberFormat="1" applyFont="1" applyFill="1" applyBorder="1" applyAlignment="1" applyProtection="1">
      <alignment horizontal="center"/>
    </xf>
    <xf numFmtId="0" fontId="18" fillId="63" borderId="7" xfId="2630" applyFont="1" applyFill="1" applyBorder="1" applyAlignment="1" applyProtection="1">
      <alignment horizontal="left"/>
    </xf>
    <xf numFmtId="0" fontId="18" fillId="63" borderId="1" xfId="2630" applyFont="1" applyFill="1" applyBorder="1" applyAlignment="1" applyProtection="1">
      <alignment horizontal="left"/>
    </xf>
    <xf numFmtId="44" fontId="18" fillId="63" borderId="1" xfId="2062" applyNumberFormat="1" applyFont="1" applyFill="1" applyBorder="1" applyAlignment="1" applyProtection="1">
      <alignment horizontal="center"/>
    </xf>
    <xf numFmtId="0" fontId="15" fillId="63" borderId="24" xfId="2630" applyFont="1" applyFill="1" applyBorder="1" applyAlignment="1" applyProtection="1">
      <alignment horizontal="center"/>
    </xf>
    <xf numFmtId="0" fontId="0" fillId="0" borderId="0" xfId="0" applyProtection="1">
      <protection locked="0"/>
    </xf>
    <xf numFmtId="0" fontId="223" fillId="0" borderId="0" xfId="0" applyFont="1" applyProtection="1"/>
    <xf numFmtId="0" fontId="224" fillId="0" borderId="0" xfId="0" applyFont="1" applyProtection="1"/>
    <xf numFmtId="0" fontId="224" fillId="0" borderId="0" xfId="0" applyFont="1" applyFill="1" applyProtection="1"/>
    <xf numFmtId="0" fontId="14" fillId="45" borderId="1" xfId="0" applyFont="1" applyFill="1" applyBorder="1" applyAlignment="1" applyProtection="1">
      <alignment horizontal="center"/>
    </xf>
    <xf numFmtId="0" fontId="14" fillId="0" borderId="43" xfId="0" applyFont="1" applyFill="1" applyBorder="1" applyAlignment="1" applyProtection="1">
      <alignment horizontal="center"/>
    </xf>
    <xf numFmtId="0" fontId="14" fillId="0" borderId="25" xfId="0" applyFont="1" applyFill="1" applyBorder="1" applyAlignment="1" applyProtection="1">
      <alignment horizontal="center"/>
    </xf>
    <xf numFmtId="0" fontId="232" fillId="62" borderId="0" xfId="0" applyFont="1" applyFill="1" applyAlignment="1" applyProtection="1">
      <alignment horizontal="centerContinuous" vertical="center"/>
    </xf>
    <xf numFmtId="0" fontId="0" fillId="62" borderId="0" xfId="0" applyFill="1" applyAlignment="1" applyProtection="1">
      <alignment horizontal="centerContinuous" vertical="center"/>
    </xf>
    <xf numFmtId="0" fontId="232" fillId="62" borderId="0" xfId="0" applyFont="1" applyFill="1" applyAlignment="1" applyProtection="1">
      <alignment horizontal="centerContinuous"/>
    </xf>
    <xf numFmtId="0" fontId="0" fillId="62" borderId="0" xfId="0" applyFill="1" applyAlignment="1" applyProtection="1">
      <alignment horizontal="centerContinuous"/>
    </xf>
    <xf numFmtId="0" fontId="232" fillId="0" borderId="0" xfId="0" applyFont="1" applyFill="1" applyAlignment="1">
      <alignment horizontal="centerContinuous" vertical="center"/>
    </xf>
    <xf numFmtId="0" fontId="0" fillId="0" borderId="0" xfId="0" applyFill="1" applyAlignment="1">
      <alignment horizontal="centerContinuous" vertical="center"/>
    </xf>
    <xf numFmtId="0" fontId="5" fillId="0" borderId="16" xfId="0" applyFont="1" applyFill="1" applyBorder="1" applyAlignment="1" applyProtection="1">
      <alignment vertical="center"/>
    </xf>
    <xf numFmtId="44" fontId="232" fillId="69" borderId="1" xfId="2075" applyFont="1" applyFill="1" applyBorder="1" applyAlignment="1">
      <alignment vertical="center"/>
    </xf>
    <xf numFmtId="0" fontId="0" fillId="0" borderId="0" xfId="0" applyFill="1" applyProtection="1">
      <protection locked="0"/>
    </xf>
    <xf numFmtId="0" fontId="13" fillId="0" borderId="0" xfId="0" applyFont="1" applyFill="1" applyProtection="1"/>
    <xf numFmtId="0" fontId="47" fillId="0" borderId="0" xfId="0" applyFont="1" applyFill="1" applyAlignment="1" applyProtection="1"/>
    <xf numFmtId="0" fontId="0" fillId="0" borderId="0" xfId="0" applyFill="1" applyAlignment="1" applyProtection="1">
      <alignment vertical="center"/>
    </xf>
    <xf numFmtId="0" fontId="19" fillId="0" borderId="0" xfId="0" applyFont="1" applyFill="1" applyAlignment="1" applyProtection="1">
      <alignment vertical="center"/>
    </xf>
    <xf numFmtId="0" fontId="4" fillId="0" borderId="0" xfId="0" applyFont="1" applyFill="1" applyAlignment="1" applyProtection="1">
      <alignment vertical="center"/>
    </xf>
    <xf numFmtId="167" fontId="15" fillId="0" borderId="0" xfId="3095" applyNumberFormat="1" applyFont="1" applyFill="1" applyAlignment="1" applyProtection="1">
      <alignment vertical="center"/>
    </xf>
    <xf numFmtId="0" fontId="4" fillId="0" borderId="0" xfId="0" applyFont="1" applyFill="1" applyAlignment="1" applyProtection="1">
      <alignment horizontal="left" vertical="center"/>
    </xf>
    <xf numFmtId="0" fontId="30" fillId="0" borderId="0" xfId="0" applyFont="1" applyFill="1" applyBorder="1" applyAlignment="1" applyProtection="1">
      <alignment vertical="center"/>
    </xf>
    <xf numFmtId="0" fontId="30" fillId="0" borderId="0" xfId="0" applyFont="1" applyFill="1" applyBorder="1" applyAlignment="1" applyProtection="1">
      <alignment horizontal="right" vertical="center"/>
    </xf>
    <xf numFmtId="0" fontId="233" fillId="0" borderId="0" xfId="0" applyFont="1" applyFill="1" applyAlignment="1" applyProtection="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232" fillId="0" borderId="0" xfId="0" applyFont="1" applyFill="1" applyAlignment="1" applyProtection="1">
      <alignment horizontal="centerContinuous" vertical="center"/>
    </xf>
    <xf numFmtId="0" fontId="0" fillId="0" borderId="0" xfId="0" applyFill="1" applyAlignment="1" applyProtection="1">
      <alignment horizontal="centerContinuous" vertical="center"/>
    </xf>
    <xf numFmtId="314" fontId="233" fillId="0" borderId="0" xfId="0" applyNumberFormat="1" applyFont="1" applyFill="1" applyAlignment="1" applyProtection="1">
      <alignment horizontal="left" vertical="center"/>
    </xf>
    <xf numFmtId="0" fontId="250" fillId="65" borderId="20" xfId="0" applyFont="1" applyFill="1" applyBorder="1" applyAlignment="1" applyProtection="1">
      <alignment vertical="center"/>
    </xf>
    <xf numFmtId="0" fontId="250" fillId="65" borderId="20" xfId="0" applyFont="1" applyFill="1" applyBorder="1" applyAlignment="1" applyProtection="1">
      <alignment horizontal="left" vertical="center"/>
    </xf>
    <xf numFmtId="0" fontId="250" fillId="65" borderId="18" xfId="0" quotePrefix="1" applyFont="1" applyFill="1" applyBorder="1" applyAlignment="1" applyProtection="1">
      <alignment vertical="center"/>
    </xf>
    <xf numFmtId="0" fontId="250" fillId="65" borderId="18" xfId="0" quotePrefix="1" applyFont="1" applyFill="1" applyBorder="1" applyAlignment="1" applyProtection="1">
      <alignment horizontal="left" vertical="center"/>
    </xf>
    <xf numFmtId="0" fontId="250" fillId="65" borderId="18" xfId="0" applyFont="1" applyFill="1" applyBorder="1" applyAlignment="1" applyProtection="1">
      <alignment vertical="center"/>
    </xf>
    <xf numFmtId="0" fontId="252" fillId="65" borderId="21" xfId="0" applyFont="1" applyFill="1" applyBorder="1" applyAlignment="1" applyProtection="1">
      <alignment vertical="center"/>
    </xf>
    <xf numFmtId="0" fontId="21" fillId="66" borderId="79" xfId="2631" quotePrefix="1" applyFont="1" applyFill="1" applyBorder="1" applyAlignment="1" applyProtection="1">
      <alignment horizontal="centerContinuous" vertical="center"/>
    </xf>
    <xf numFmtId="0" fontId="26" fillId="66" borderId="80" xfId="2631" applyFont="1" applyFill="1" applyBorder="1" applyAlignment="1" applyProtection="1">
      <alignment horizontal="centerContinuous" vertical="center"/>
    </xf>
    <xf numFmtId="0" fontId="19" fillId="65" borderId="80" xfId="2631" applyFont="1" applyFill="1" applyBorder="1" applyAlignment="1" applyProtection="1">
      <alignment horizontal="left" vertical="center" wrapText="1"/>
    </xf>
    <xf numFmtId="44" fontId="18" fillId="63" borderId="65" xfId="2075" applyNumberFormat="1" applyFont="1" applyFill="1" applyBorder="1" applyAlignment="1" applyProtection="1">
      <alignment vertical="center"/>
    </xf>
    <xf numFmtId="44" fontId="18" fillId="61" borderId="69" xfId="2075" applyNumberFormat="1" applyFont="1" applyFill="1" applyBorder="1" applyAlignment="1" applyProtection="1">
      <alignment vertical="center"/>
      <protection locked="0"/>
    </xf>
    <xf numFmtId="44" fontId="18" fillId="60" borderId="69" xfId="2075" applyNumberFormat="1" applyFont="1" applyFill="1" applyBorder="1" applyAlignment="1" applyProtection="1">
      <alignment vertical="center"/>
    </xf>
    <xf numFmtId="44" fontId="18" fillId="63" borderId="69" xfId="2075" applyNumberFormat="1" applyFont="1" applyFill="1" applyBorder="1" applyAlignment="1" applyProtection="1">
      <alignment vertical="center"/>
    </xf>
    <xf numFmtId="44" fontId="18" fillId="63" borderId="92" xfId="2075" applyNumberFormat="1" applyFont="1" applyFill="1" applyBorder="1" applyAlignment="1" applyProtection="1">
      <alignment vertical="center"/>
    </xf>
    <xf numFmtId="0" fontId="45" fillId="66" borderId="61" xfId="2631" applyFont="1" applyFill="1" applyBorder="1" applyAlignment="1" applyProtection="1">
      <alignment vertical="center" wrapText="1"/>
    </xf>
    <xf numFmtId="0" fontId="16" fillId="61" borderId="7" xfId="3057" applyFont="1" applyFill="1" applyBorder="1" applyAlignment="1" applyProtection="1">
      <alignment horizontal="center"/>
    </xf>
    <xf numFmtId="0" fontId="16" fillId="61" borderId="7" xfId="3057" applyFont="1" applyFill="1" applyBorder="1" applyProtection="1"/>
    <xf numFmtId="0" fontId="15" fillId="0" borderId="25" xfId="0" applyFont="1" applyBorder="1" applyAlignment="1" applyProtection="1">
      <alignment horizontal="center"/>
    </xf>
    <xf numFmtId="0" fontId="15" fillId="0" borderId="0" xfId="0" applyFont="1" applyAlignment="1" applyProtection="1"/>
    <xf numFmtId="0" fontId="4" fillId="0" borderId="18" xfId="0" applyFont="1" applyFill="1" applyBorder="1" applyAlignment="1" applyProtection="1">
      <alignment vertical="center"/>
    </xf>
    <xf numFmtId="0" fontId="0" fillId="0" borderId="88" xfId="0" applyNumberFormat="1" applyFill="1" applyBorder="1" applyAlignment="1"/>
    <xf numFmtId="0" fontId="0" fillId="0" borderId="88" xfId="0" quotePrefix="1" applyNumberFormat="1" applyFill="1" applyBorder="1" applyAlignment="1">
      <alignment horizontal="center"/>
    </xf>
    <xf numFmtId="164" fontId="0" fillId="0" borderId="88" xfId="0" applyNumberFormat="1" applyFill="1" applyBorder="1"/>
    <xf numFmtId="167" fontId="0" fillId="0" borderId="88" xfId="0" applyNumberFormat="1" applyFill="1" applyBorder="1"/>
    <xf numFmtId="44" fontId="0" fillId="0" borderId="88" xfId="3095" applyFont="1" applyFill="1" applyBorder="1"/>
    <xf numFmtId="0" fontId="0" fillId="0" borderId="89" xfId="0" applyNumberFormat="1" applyFill="1" applyBorder="1" applyAlignment="1"/>
    <xf numFmtId="0" fontId="0" fillId="0" borderId="89" xfId="0" quotePrefix="1" applyNumberFormat="1" applyFill="1" applyBorder="1" applyAlignment="1">
      <alignment horizontal="center"/>
    </xf>
    <xf numFmtId="164" fontId="0" fillId="0" borderId="89" xfId="0" applyNumberFormat="1" applyFill="1" applyBorder="1"/>
    <xf numFmtId="167" fontId="0" fillId="0" borderId="89" xfId="0" applyNumberFormat="1" applyFill="1" applyBorder="1"/>
    <xf numFmtId="44" fontId="0" fillId="0" borderId="89" xfId="3095" applyFont="1" applyFill="1" applyBorder="1"/>
    <xf numFmtId="0" fontId="0" fillId="0" borderId="90" xfId="0" applyNumberFormat="1" applyFill="1" applyBorder="1" applyAlignment="1"/>
    <xf numFmtId="0" fontId="0" fillId="0" borderId="90" xfId="0" quotePrefix="1" applyNumberFormat="1" applyFill="1" applyBorder="1" applyAlignment="1">
      <alignment horizontal="center"/>
    </xf>
    <xf numFmtId="164" fontId="0" fillId="0" borderId="90" xfId="0" applyNumberFormat="1" applyFill="1" applyBorder="1"/>
    <xf numFmtId="167" fontId="0" fillId="0" borderId="90" xfId="0" applyNumberFormat="1" applyFill="1" applyBorder="1"/>
    <xf numFmtId="44" fontId="0" fillId="0" borderId="90" xfId="3095" applyFont="1" applyFill="1" applyBorder="1"/>
    <xf numFmtId="0" fontId="3" fillId="67" borderId="0" xfId="0" applyFont="1" applyFill="1" applyAlignment="1" applyProtection="1">
      <alignment horizontal="right"/>
    </xf>
    <xf numFmtId="0" fontId="18" fillId="61" borderId="11" xfId="2629" applyFont="1" applyFill="1" applyBorder="1"/>
    <xf numFmtId="0" fontId="16" fillId="61" borderId="11" xfId="2629" applyFont="1" applyFill="1" applyBorder="1"/>
    <xf numFmtId="10" fontId="18" fillId="61" borderId="1" xfId="3097" applyNumberFormat="1" applyFont="1" applyFill="1" applyBorder="1" applyAlignment="1" applyProtection="1">
      <alignment horizontal="center" vertical="center"/>
      <protection locked="0"/>
    </xf>
    <xf numFmtId="164" fontId="18" fillId="4" borderId="1" xfId="3094" applyNumberFormat="1" applyFont="1" applyFill="1" applyBorder="1" applyAlignment="1" applyProtection="1">
      <alignment vertical="center" wrapText="1"/>
      <protection locked="0"/>
    </xf>
    <xf numFmtId="44" fontId="18" fillId="4" borderId="1" xfId="3095" applyFont="1" applyFill="1" applyBorder="1" applyProtection="1">
      <protection locked="0"/>
    </xf>
    <xf numFmtId="0" fontId="18" fillId="0" borderId="0" xfId="2629" applyFont="1" applyFill="1" applyProtection="1">
      <protection locked="0"/>
    </xf>
    <xf numFmtId="0" fontId="18" fillId="0" borderId="0" xfId="2629" applyFont="1" applyProtection="1">
      <protection locked="0"/>
    </xf>
    <xf numFmtId="0" fontId="238" fillId="0" borderId="0" xfId="0" applyFont="1" applyFill="1" applyProtection="1"/>
    <xf numFmtId="0" fontId="40" fillId="0" borderId="0" xfId="3057" applyFont="1" applyFill="1" applyBorder="1" applyAlignment="1" applyProtection="1">
      <alignment horizontal="center"/>
    </xf>
    <xf numFmtId="0" fontId="40" fillId="0" borderId="0" xfId="3057" applyFont="1" applyFill="1" applyAlignment="1" applyProtection="1">
      <alignment horizontal="center"/>
    </xf>
    <xf numFmtId="0" fontId="18" fillId="0" borderId="0" xfId="3057" applyFill="1" applyAlignment="1" applyProtection="1">
      <alignment horizontal="center"/>
    </xf>
    <xf numFmtId="0" fontId="18" fillId="0" borderId="0" xfId="3057" applyFont="1" applyFill="1" applyAlignment="1" applyProtection="1">
      <alignment horizontal="center"/>
    </xf>
    <xf numFmtId="0" fontId="233" fillId="0" borderId="0" xfId="3057" applyFont="1" applyFill="1" applyProtection="1"/>
    <xf numFmtId="0" fontId="18" fillId="0" borderId="0" xfId="3057" quotePrefix="1" applyFont="1" applyFill="1" applyAlignment="1" applyProtection="1">
      <alignment horizontal="center"/>
    </xf>
    <xf numFmtId="39" fontId="18" fillId="0" borderId="0" xfId="3057" applyNumberFormat="1" applyFill="1" applyProtection="1"/>
    <xf numFmtId="39" fontId="18" fillId="0" borderId="0" xfId="3057" applyNumberFormat="1" applyFill="1" applyAlignment="1" applyProtection="1">
      <alignment horizontal="center"/>
    </xf>
    <xf numFmtId="0" fontId="19" fillId="45" borderId="25" xfId="0" applyFont="1" applyFill="1" applyBorder="1" applyAlignment="1" applyProtection="1">
      <alignment horizontal="center" vertical="center" wrapText="1"/>
    </xf>
    <xf numFmtId="0" fontId="19" fillId="45" borderId="58" xfId="0" applyFont="1" applyFill="1" applyBorder="1" applyAlignment="1" applyProtection="1">
      <alignment horizontal="center" vertical="center" wrapText="1"/>
    </xf>
    <xf numFmtId="0" fontId="19" fillId="45" borderId="1" xfId="0" applyFont="1" applyFill="1" applyBorder="1" applyAlignment="1" applyProtection="1">
      <alignment horizontal="center" vertical="center" wrapText="1"/>
    </xf>
    <xf numFmtId="0" fontId="15" fillId="61" borderId="1" xfId="0" applyFont="1" applyFill="1" applyBorder="1" applyAlignment="1" applyProtection="1">
      <alignment horizontal="center" vertical="center" wrapText="1"/>
      <protection locked="0"/>
    </xf>
    <xf numFmtId="164" fontId="15" fillId="0" borderId="1" xfId="3094" applyNumberFormat="1" applyFont="1" applyFill="1" applyBorder="1" applyAlignment="1" applyProtection="1">
      <alignment vertical="center"/>
    </xf>
    <xf numFmtId="44" fontId="15" fillId="0" borderId="1" xfId="3095" applyNumberFormat="1" applyFont="1" applyFill="1" applyBorder="1" applyAlignment="1" applyProtection="1">
      <alignment vertical="center"/>
    </xf>
    <xf numFmtId="44" fontId="15" fillId="63" borderId="1" xfId="3095" applyNumberFormat="1" applyFont="1" applyFill="1" applyBorder="1" applyAlignment="1" applyProtection="1">
      <alignment vertical="center"/>
    </xf>
    <xf numFmtId="164" fontId="15" fillId="4" borderId="1" xfId="3094" applyNumberFormat="1" applyFont="1" applyFill="1" applyBorder="1" applyAlignment="1" applyProtection="1">
      <alignment vertical="center"/>
      <protection locked="0"/>
    </xf>
    <xf numFmtId="44" fontId="15" fillId="4" borderId="1" xfId="3095" applyNumberFormat="1" applyFont="1" applyFill="1" applyBorder="1" applyAlignment="1" applyProtection="1">
      <alignment vertical="center"/>
      <protection locked="0"/>
    </xf>
    <xf numFmtId="0" fontId="19" fillId="61" borderId="24" xfId="0" applyFont="1" applyFill="1" applyBorder="1" applyAlignment="1" applyProtection="1">
      <alignment horizontal="centerContinuous" vertical="center" wrapText="1"/>
      <protection locked="0"/>
    </xf>
    <xf numFmtId="0" fontId="19" fillId="61" borderId="7" xfId="0" applyFont="1" applyFill="1" applyBorder="1" applyAlignment="1" applyProtection="1">
      <alignment horizontal="centerContinuous" vertical="center" wrapText="1"/>
      <protection locked="0"/>
    </xf>
    <xf numFmtId="0" fontId="19" fillId="61" borderId="58" xfId="0" applyFont="1" applyFill="1" applyBorder="1" applyAlignment="1" applyProtection="1">
      <alignment horizontal="centerContinuous" vertical="center" wrapText="1"/>
      <protection locked="0"/>
    </xf>
    <xf numFmtId="44" fontId="18" fillId="4" borderId="1" xfId="3095" applyNumberFormat="1" applyFont="1" applyFill="1" applyBorder="1" applyAlignment="1" applyProtection="1">
      <alignment horizontal="center" wrapText="1"/>
      <protection locked="0"/>
    </xf>
    <xf numFmtId="44" fontId="18" fillId="63" borderId="1" xfId="3095" applyNumberFormat="1" applyFont="1" applyFill="1" applyBorder="1" applyAlignment="1" applyProtection="1">
      <alignment horizontal="center" wrapText="1"/>
    </xf>
    <xf numFmtId="10" fontId="18" fillId="63" borderId="1" xfId="3097" applyNumberFormat="1" applyFont="1" applyFill="1" applyBorder="1" applyAlignment="1" applyProtection="1">
      <alignment horizontal="right" wrapText="1"/>
    </xf>
    <xf numFmtId="0" fontId="19" fillId="61" borderId="1" xfId="0" applyFont="1" applyFill="1" applyBorder="1" applyAlignment="1" applyProtection="1">
      <alignment horizontal="centerContinuous" vertical="center" wrapText="1"/>
      <protection locked="0"/>
    </xf>
    <xf numFmtId="0" fontId="15" fillId="0" borderId="0" xfId="0" applyFont="1" applyAlignment="1" applyProtection="1">
      <alignment vertical="center"/>
    </xf>
    <xf numFmtId="10" fontId="18" fillId="61" borderId="1" xfId="3097" applyNumberFormat="1" applyFont="1" applyFill="1" applyBorder="1" applyAlignment="1" applyProtection="1">
      <alignment horizontal="right" vertical="center" wrapText="1"/>
      <protection locked="0"/>
    </xf>
    <xf numFmtId="0" fontId="2" fillId="0" borderId="0" xfId="3098" applyFont="1" applyProtection="1"/>
    <xf numFmtId="0" fontId="14" fillId="0" borderId="0" xfId="3098" applyFont="1" applyFill="1" applyAlignment="1" applyProtection="1">
      <alignment horizontal="left"/>
    </xf>
    <xf numFmtId="164" fontId="232" fillId="0" borderId="0" xfId="3098" applyNumberFormat="1" applyFont="1" applyAlignment="1" applyProtection="1">
      <alignment horizontal="center"/>
    </xf>
    <xf numFmtId="0" fontId="2" fillId="0" borderId="0" xfId="0" applyFont="1" applyProtection="1"/>
    <xf numFmtId="164" fontId="232" fillId="0" borderId="0" xfId="3098" applyNumberFormat="1" applyFont="1" applyFill="1" applyAlignment="1" applyProtection="1">
      <alignment horizontal="center"/>
    </xf>
    <xf numFmtId="0" fontId="2" fillId="0" borderId="0" xfId="3098" applyFont="1" applyFill="1" applyProtection="1"/>
    <xf numFmtId="0" fontId="47" fillId="0" borderId="0" xfId="0" applyFont="1" applyFill="1" applyAlignment="1" applyProtection="1">
      <alignment horizontal="left" vertical="top"/>
    </xf>
    <xf numFmtId="0" fontId="2" fillId="0" borderId="0" xfId="3098" applyFont="1" applyAlignment="1" applyProtection="1">
      <alignment vertical="center"/>
    </xf>
    <xf numFmtId="164" fontId="232" fillId="0" borderId="0" xfId="3098" applyNumberFormat="1" applyFont="1" applyAlignment="1" applyProtection="1">
      <alignment horizontal="center" vertical="center"/>
    </xf>
    <xf numFmtId="0" fontId="2" fillId="0" borderId="0" xfId="0" applyFont="1" applyAlignment="1" applyProtection="1">
      <alignment vertical="center"/>
    </xf>
    <xf numFmtId="0" fontId="2" fillId="0" borderId="0" xfId="3098" applyFont="1" applyFill="1" applyBorder="1" applyProtection="1"/>
    <xf numFmtId="164" fontId="232" fillId="0" borderId="0" xfId="3098" applyNumberFormat="1" applyFont="1" applyFill="1" applyBorder="1" applyAlignment="1" applyProtection="1">
      <alignment horizontal="center"/>
    </xf>
    <xf numFmtId="0" fontId="232" fillId="0" borderId="0" xfId="3098" applyFont="1" applyFill="1" applyBorder="1" applyAlignment="1" applyProtection="1">
      <alignment horizontal="centerContinuous" vertical="center"/>
    </xf>
    <xf numFmtId="0" fontId="232" fillId="0" borderId="0" xfId="3098" applyFont="1" applyFill="1" applyBorder="1" applyAlignment="1" applyProtection="1">
      <alignment horizontal="centerContinuous"/>
    </xf>
    <xf numFmtId="0" fontId="2" fillId="0" borderId="0" xfId="0" applyFont="1" applyFill="1" applyBorder="1" applyProtection="1"/>
    <xf numFmtId="0" fontId="2" fillId="0" borderId="0" xfId="3098" applyFont="1" applyFill="1" applyAlignment="1" applyProtection="1">
      <alignment vertical="center"/>
    </xf>
    <xf numFmtId="0" fontId="14" fillId="65" borderId="1" xfId="3098" applyFont="1" applyFill="1" applyBorder="1" applyAlignment="1" applyProtection="1">
      <alignment horizontal="center" vertical="center" wrapText="1"/>
    </xf>
    <xf numFmtId="167" fontId="14" fillId="65" borderId="1" xfId="3098" applyNumberFormat="1" applyFont="1" applyFill="1" applyBorder="1" applyAlignment="1" applyProtection="1">
      <alignment horizontal="center" vertical="center" wrapText="1"/>
    </xf>
    <xf numFmtId="0" fontId="2" fillId="0" borderId="93" xfId="3098" applyNumberFormat="1" applyFont="1" applyFill="1" applyBorder="1" applyAlignment="1" applyProtection="1">
      <alignment horizontal="center"/>
    </xf>
    <xf numFmtId="0" fontId="2" fillId="0" borderId="93" xfId="3098" applyFont="1" applyFill="1" applyBorder="1" applyAlignment="1" applyProtection="1">
      <alignment horizontal="center"/>
    </xf>
    <xf numFmtId="0" fontId="18" fillId="0" borderId="93" xfId="3098" applyFont="1" applyFill="1" applyBorder="1" applyAlignment="1" applyProtection="1">
      <alignment horizontal="center"/>
    </xf>
    <xf numFmtId="39" fontId="18" fillId="0" borderId="93" xfId="3098" applyNumberFormat="1" applyFont="1" applyFill="1" applyBorder="1" applyProtection="1"/>
    <xf numFmtId="164" fontId="18" fillId="0" borderId="93" xfId="3098" applyNumberFormat="1" applyFont="1" applyFill="1" applyBorder="1" applyProtection="1"/>
    <xf numFmtId="44" fontId="15" fillId="4" borderId="93" xfId="3095" applyFont="1" applyFill="1" applyBorder="1" applyProtection="1">
      <protection locked="0"/>
    </xf>
    <xf numFmtId="44" fontId="15" fillId="0" borderId="93" xfId="3095" applyFont="1" applyFill="1" applyBorder="1" applyProtection="1"/>
    <xf numFmtId="44" fontId="2" fillId="63" borderId="93" xfId="3098" applyNumberFormat="1" applyFont="1" applyFill="1" applyBorder="1" applyProtection="1"/>
    <xf numFmtId="44" fontId="2" fillId="63" borderId="94" xfId="3098" applyNumberFormat="1" applyFont="1" applyFill="1" applyBorder="1" applyProtection="1"/>
    <xf numFmtId="0" fontId="2" fillId="0" borderId="95" xfId="3098" applyFont="1" applyFill="1" applyBorder="1" applyAlignment="1" applyProtection="1">
      <alignment horizontal="center"/>
    </xf>
    <xf numFmtId="0" fontId="18" fillId="0" borderId="95" xfId="3098" applyFont="1" applyFill="1" applyBorder="1" applyAlignment="1" applyProtection="1">
      <alignment horizontal="center"/>
    </xf>
    <xf numFmtId="39" fontId="18" fillId="0" borderId="95" xfId="3098" applyNumberFormat="1" applyFont="1" applyFill="1" applyBorder="1" applyProtection="1"/>
    <xf numFmtId="164" fontId="18" fillId="0" borderId="95" xfId="3098" applyNumberFormat="1" applyFont="1" applyFill="1" applyBorder="1" applyProtection="1"/>
    <xf numFmtId="44" fontId="15" fillId="4" borderId="95" xfId="3095" applyFont="1" applyFill="1" applyBorder="1" applyProtection="1">
      <protection locked="0"/>
    </xf>
    <xf numFmtId="44" fontId="15" fillId="0" borderId="95" xfId="3095" applyFont="1" applyFill="1" applyBorder="1" applyProtection="1"/>
    <xf numFmtId="44" fontId="2" fillId="63" borderId="95" xfId="3098" applyNumberFormat="1" applyFont="1" applyFill="1" applyBorder="1" applyProtection="1"/>
    <xf numFmtId="0" fontId="2" fillId="0" borderId="96" xfId="3098" applyFont="1" applyFill="1" applyBorder="1" applyAlignment="1" applyProtection="1">
      <alignment horizontal="center"/>
    </xf>
    <xf numFmtId="0" fontId="18" fillId="0" borderId="96" xfId="3098" applyFont="1" applyFill="1" applyBorder="1" applyAlignment="1" applyProtection="1">
      <alignment horizontal="center"/>
    </xf>
    <xf numFmtId="39" fontId="18" fillId="0" borderId="96" xfId="3098" applyNumberFormat="1" applyFont="1" applyFill="1" applyBorder="1" applyProtection="1"/>
    <xf numFmtId="164" fontId="18" fillId="0" borderId="96" xfId="3098" applyNumberFormat="1" applyFont="1" applyFill="1" applyBorder="1" applyProtection="1"/>
    <xf numFmtId="44" fontId="15" fillId="0" borderId="96" xfId="3095" applyFont="1" applyFill="1" applyBorder="1" applyProtection="1"/>
    <xf numFmtId="44" fontId="2" fillId="63" borderId="96" xfId="3098" applyNumberFormat="1" applyFont="1" applyFill="1" applyBorder="1" applyProtection="1"/>
    <xf numFmtId="44" fontId="15" fillId="4" borderId="94" xfId="3095" applyFont="1" applyFill="1" applyBorder="1" applyProtection="1">
      <protection locked="0"/>
    </xf>
    <xf numFmtId="44" fontId="15" fillId="0" borderId="94" xfId="3095" applyFont="1" applyFill="1" applyBorder="1" applyProtection="1"/>
    <xf numFmtId="0" fontId="14" fillId="65" borderId="11" xfId="0" quotePrefix="1" applyFont="1" applyFill="1" applyBorder="1" applyAlignment="1">
      <alignment horizontal="centerContinuous" vertical="center"/>
    </xf>
    <xf numFmtId="264" fontId="232" fillId="65" borderId="24" xfId="3080" applyFont="1" applyFill="1" applyBorder="1" applyAlignment="1" applyProtection="1">
      <alignment horizontal="centerContinuous" vertical="center"/>
    </xf>
    <xf numFmtId="264" fontId="232" fillId="65" borderId="7" xfId="3080" applyFont="1" applyFill="1" applyBorder="1" applyAlignment="1" applyProtection="1">
      <alignment horizontal="centerContinuous" vertical="center"/>
    </xf>
    <xf numFmtId="264" fontId="232" fillId="65" borderId="58" xfId="3080" applyFont="1" applyFill="1" applyBorder="1" applyAlignment="1" applyProtection="1">
      <alignment horizontal="centerContinuous" vertical="center"/>
    </xf>
    <xf numFmtId="264" fontId="14" fillId="65" borderId="1" xfId="3080" applyFont="1" applyFill="1" applyBorder="1" applyAlignment="1" applyProtection="1">
      <alignment horizontal="center" vertical="center" wrapText="1"/>
    </xf>
    <xf numFmtId="44" fontId="2" fillId="63" borderId="1" xfId="3098" applyNumberFormat="1" applyFont="1" applyFill="1" applyBorder="1" applyProtection="1"/>
    <xf numFmtId="0" fontId="2" fillId="63" borderId="1" xfId="3098" applyFont="1" applyFill="1" applyBorder="1" applyAlignment="1" applyProtection="1">
      <alignment horizontal="center"/>
    </xf>
    <xf numFmtId="0" fontId="18" fillId="63" borderId="1" xfId="3098" applyFont="1" applyFill="1" applyBorder="1" applyAlignment="1" applyProtection="1">
      <alignment horizontal="center"/>
    </xf>
    <xf numFmtId="39" fontId="18" fillId="63" borderId="1" xfId="3098" applyNumberFormat="1" applyFont="1" applyFill="1" applyBorder="1" applyProtection="1"/>
    <xf numFmtId="164" fontId="18" fillId="63" borderId="1" xfId="3098" applyNumberFormat="1" applyFont="1" applyFill="1" applyBorder="1" applyProtection="1"/>
    <xf numFmtId="0" fontId="1" fillId="0" borderId="0" xfId="3099" applyFont="1" applyFill="1" applyProtection="1"/>
    <xf numFmtId="0" fontId="1" fillId="0" borderId="0" xfId="3099" applyFont="1" applyProtection="1"/>
    <xf numFmtId="164" fontId="232" fillId="0" borderId="0" xfId="3099" applyNumberFormat="1" applyFont="1" applyAlignment="1" applyProtection="1">
      <alignment horizontal="center"/>
    </xf>
    <xf numFmtId="0" fontId="14" fillId="0" borderId="0" xfId="0" applyFont="1" applyFill="1" applyAlignment="1" applyProtection="1">
      <alignment horizontal="left"/>
    </xf>
    <xf numFmtId="0" fontId="19" fillId="0" borderId="0" xfId="3099" applyFont="1" applyFill="1" applyBorder="1" applyAlignment="1" applyProtection="1">
      <alignment horizontal="center" vertical="center" wrapText="1"/>
    </xf>
    <xf numFmtId="0" fontId="14" fillId="0" borderId="0" xfId="3099" applyFont="1" applyFill="1" applyAlignment="1" applyProtection="1">
      <alignment horizontal="left"/>
    </xf>
    <xf numFmtId="0" fontId="1" fillId="0" borderId="0" xfId="3099" applyFont="1" applyFill="1" applyAlignment="1" applyProtection="1">
      <alignment vertical="center"/>
    </xf>
    <xf numFmtId="0" fontId="1" fillId="0" borderId="0" xfId="3099" applyFont="1" applyAlignment="1" applyProtection="1">
      <alignment vertical="center"/>
    </xf>
    <xf numFmtId="164" fontId="232" fillId="0" borderId="0" xfId="3099" applyNumberFormat="1" applyFont="1" applyAlignment="1" applyProtection="1">
      <alignment horizontal="center" vertical="center"/>
    </xf>
    <xf numFmtId="0" fontId="1" fillId="0" borderId="0" xfId="3099" applyFont="1" applyFill="1" applyBorder="1" applyProtection="1"/>
    <xf numFmtId="164" fontId="232" fillId="0" borderId="0" xfId="3099" applyNumberFormat="1" applyFont="1" applyFill="1" applyBorder="1" applyAlignment="1" applyProtection="1">
      <alignment horizontal="center"/>
    </xf>
    <xf numFmtId="0" fontId="232" fillId="0" borderId="0" xfId="3099" applyFont="1" applyFill="1" applyBorder="1" applyAlignment="1" applyProtection="1">
      <alignment horizontal="centerContinuous" vertical="center"/>
    </xf>
    <xf numFmtId="0" fontId="232" fillId="0" borderId="0" xfId="3099" applyFont="1" applyFill="1" applyBorder="1" applyAlignment="1" applyProtection="1">
      <alignment horizontal="centerContinuous"/>
    </xf>
    <xf numFmtId="0" fontId="18" fillId="0" borderId="0" xfId="3099" applyFont="1" applyFill="1" applyBorder="1" applyProtection="1"/>
    <xf numFmtId="164" fontId="19" fillId="0" borderId="0" xfId="3099" applyNumberFormat="1" applyFont="1" applyFill="1" applyBorder="1" applyAlignment="1" applyProtection="1">
      <alignment horizontal="center"/>
    </xf>
    <xf numFmtId="0" fontId="19" fillId="65" borderId="20" xfId="0" applyFont="1" applyFill="1" applyBorder="1" applyAlignment="1" applyProtection="1">
      <alignment horizontal="centerContinuous" vertical="center"/>
    </xf>
    <xf numFmtId="0" fontId="19" fillId="65" borderId="19" xfId="0" applyFont="1" applyFill="1" applyBorder="1" applyAlignment="1" applyProtection="1">
      <alignment horizontal="centerContinuous" vertical="center"/>
    </xf>
    <xf numFmtId="0" fontId="18" fillId="65" borderId="73" xfId="3099" applyFont="1" applyFill="1" applyBorder="1" applyAlignment="1" applyProtection="1">
      <alignment horizontal="centerContinuous"/>
    </xf>
    <xf numFmtId="0" fontId="19" fillId="65" borderId="18" xfId="0" applyFont="1" applyFill="1" applyBorder="1" applyAlignment="1" applyProtection="1">
      <alignment horizontal="centerContinuous" vertical="center"/>
    </xf>
    <xf numFmtId="0" fontId="19" fillId="65" borderId="0" xfId="0" applyFont="1" applyFill="1" applyBorder="1" applyAlignment="1" applyProtection="1">
      <alignment horizontal="centerContinuous" vertical="center"/>
    </xf>
    <xf numFmtId="0" fontId="18" fillId="65" borderId="16" xfId="3099" applyFont="1" applyFill="1" applyBorder="1" applyAlignment="1" applyProtection="1">
      <alignment horizontal="centerContinuous"/>
    </xf>
    <xf numFmtId="0" fontId="19" fillId="65" borderId="21" xfId="0" quotePrefix="1" applyFont="1" applyFill="1" applyBorder="1" applyAlignment="1" applyProtection="1">
      <alignment horizontal="centerContinuous" vertical="center"/>
    </xf>
    <xf numFmtId="0" fontId="19" fillId="65" borderId="11" xfId="0" applyFont="1" applyFill="1" applyBorder="1" applyAlignment="1" applyProtection="1">
      <alignment horizontal="centerContinuous" vertical="center"/>
    </xf>
    <xf numFmtId="0" fontId="18" fillId="65" borderId="59" xfId="3099" applyFont="1" applyFill="1" applyBorder="1" applyAlignment="1" applyProtection="1">
      <alignment horizontal="centerContinuous"/>
    </xf>
    <xf numFmtId="0" fontId="232" fillId="65" borderId="21" xfId="3099" applyFont="1" applyFill="1" applyBorder="1" applyAlignment="1" applyProtection="1">
      <alignment horizontal="centerContinuous" vertical="center"/>
    </xf>
    <xf numFmtId="0" fontId="232" fillId="65" borderId="11" xfId="3099" applyFont="1" applyFill="1" applyBorder="1" applyAlignment="1" applyProtection="1">
      <alignment horizontal="centerContinuous" vertical="center"/>
    </xf>
    <xf numFmtId="0" fontId="232" fillId="65" borderId="59" xfId="3099" applyFont="1" applyFill="1" applyBorder="1" applyAlignment="1" applyProtection="1">
      <alignment horizontal="centerContinuous" vertical="center"/>
    </xf>
    <xf numFmtId="0" fontId="232" fillId="65" borderId="24" xfId="3099" applyFont="1" applyFill="1" applyBorder="1" applyAlignment="1" applyProtection="1">
      <alignment horizontal="centerContinuous" vertical="center"/>
    </xf>
    <xf numFmtId="0" fontId="232" fillId="65" borderId="7" xfId="3099" applyFont="1" applyFill="1" applyBorder="1" applyAlignment="1" applyProtection="1">
      <alignment horizontal="centerContinuous" vertical="center"/>
    </xf>
    <xf numFmtId="0" fontId="232" fillId="65" borderId="58" xfId="3099" applyFont="1" applyFill="1" applyBorder="1" applyAlignment="1" applyProtection="1">
      <alignment horizontal="centerContinuous" vertical="center"/>
    </xf>
    <xf numFmtId="0" fontId="232" fillId="65" borderId="1" xfId="3099" applyFont="1" applyFill="1" applyBorder="1" applyAlignment="1" applyProtection="1">
      <alignment horizontal="centerContinuous" vertical="center"/>
    </xf>
    <xf numFmtId="0" fontId="254" fillId="0" borderId="0" xfId="3099" applyFont="1" applyFill="1" applyAlignment="1" applyProtection="1">
      <alignment wrapText="1"/>
    </xf>
    <xf numFmtId="167" fontId="14" fillId="65" borderId="1" xfId="3099" applyNumberFormat="1" applyFont="1" applyFill="1" applyBorder="1" applyAlignment="1" applyProtection="1">
      <alignment horizontal="center" vertical="center" wrapText="1"/>
    </xf>
    <xf numFmtId="0" fontId="14" fillId="65" borderId="1" xfId="3099" applyFont="1" applyFill="1" applyBorder="1" applyAlignment="1" applyProtection="1">
      <alignment horizontal="center" vertical="center" wrapText="1"/>
    </xf>
    <xf numFmtId="0" fontId="19" fillId="65" borderId="25" xfId="3099" applyFont="1" applyFill="1" applyBorder="1" applyAlignment="1" applyProtection="1">
      <alignment horizontal="center" vertical="center" wrapText="1"/>
    </xf>
    <xf numFmtId="0" fontId="19" fillId="65" borderId="59" xfId="3099" applyFont="1" applyFill="1" applyBorder="1" applyAlignment="1" applyProtection="1">
      <alignment horizontal="center" vertical="center" wrapText="1"/>
    </xf>
    <xf numFmtId="0" fontId="254" fillId="0" borderId="0" xfId="3099" applyFont="1" applyFill="1" applyProtection="1"/>
    <xf numFmtId="0" fontId="18" fillId="0" borderId="93" xfId="3099" applyFont="1" applyFill="1" applyBorder="1" applyAlignment="1" applyProtection="1">
      <alignment horizontal="center"/>
    </xf>
    <xf numFmtId="39" fontId="18" fillId="0" borderId="93" xfId="3099" applyNumberFormat="1" applyFont="1" applyFill="1" applyBorder="1" applyProtection="1"/>
    <xf numFmtId="164" fontId="18" fillId="0" borderId="93" xfId="3099" applyNumberFormat="1" applyFont="1" applyFill="1" applyBorder="1" applyProtection="1"/>
    <xf numFmtId="168" fontId="15" fillId="0" borderId="93" xfId="3097" applyNumberFormat="1" applyFont="1" applyFill="1" applyBorder="1" applyProtection="1"/>
    <xf numFmtId="168" fontId="15" fillId="63" borderId="93" xfId="3097" applyNumberFormat="1" applyFont="1" applyFill="1" applyBorder="1" applyAlignment="1" applyProtection="1">
      <alignment horizontal="right"/>
    </xf>
    <xf numFmtId="0" fontId="18" fillId="0" borderId="95" xfId="3099" applyFont="1" applyFill="1" applyBorder="1" applyAlignment="1" applyProtection="1">
      <alignment horizontal="center"/>
    </xf>
    <xf numFmtId="39" fontId="18" fillId="0" borderId="95" xfId="3099" applyNumberFormat="1" applyFont="1" applyFill="1" applyBorder="1" applyProtection="1"/>
    <xf numFmtId="164" fontId="18" fillId="0" borderId="95" xfId="3099" applyNumberFormat="1" applyFont="1" applyFill="1" applyBorder="1" applyProtection="1"/>
    <xf numFmtId="168" fontId="15" fillId="0" borderId="95" xfId="3097" applyNumberFormat="1" applyFont="1" applyFill="1" applyBorder="1" applyProtection="1"/>
    <xf numFmtId="168" fontId="15" fillId="63" borderId="95" xfId="3097" applyNumberFormat="1" applyFont="1" applyFill="1" applyBorder="1" applyAlignment="1" applyProtection="1">
      <alignment horizontal="right"/>
    </xf>
    <xf numFmtId="0" fontId="254" fillId="0" borderId="0" xfId="3099" applyFont="1" applyFill="1" applyBorder="1" applyProtection="1"/>
    <xf numFmtId="0" fontId="18" fillId="63" borderId="1" xfId="3099" applyFont="1" applyFill="1" applyBorder="1" applyAlignment="1" applyProtection="1">
      <alignment horizontal="center"/>
    </xf>
    <xf numFmtId="39" fontId="18" fillId="63" borderId="1" xfId="3099" applyNumberFormat="1" applyFont="1" applyFill="1" applyBorder="1" applyProtection="1"/>
    <xf numFmtId="164" fontId="18" fillId="63" borderId="1" xfId="3099" applyNumberFormat="1" applyFont="1" applyFill="1" applyBorder="1" applyProtection="1"/>
    <xf numFmtId="44" fontId="15" fillId="63" borderId="1" xfId="3095" applyFont="1" applyFill="1" applyBorder="1" applyProtection="1"/>
    <xf numFmtId="168" fontId="15" fillId="63" borderId="1" xfId="3097" applyNumberFormat="1" applyFont="1" applyFill="1" applyBorder="1" applyProtection="1"/>
    <xf numFmtId="168" fontId="1" fillId="63" borderId="1" xfId="3097" applyNumberFormat="1" applyFont="1" applyFill="1" applyBorder="1" applyAlignment="1" applyProtection="1">
      <alignment horizontal="right"/>
    </xf>
    <xf numFmtId="0" fontId="18" fillId="0" borderId="0" xfId="3099" applyFont="1" applyFill="1" applyBorder="1" applyAlignment="1" applyProtection="1">
      <alignment horizontal="center"/>
    </xf>
    <xf numFmtId="39" fontId="18" fillId="0" borderId="0" xfId="3099" applyNumberFormat="1" applyFont="1" applyFill="1" applyBorder="1" applyProtection="1"/>
    <xf numFmtId="164" fontId="18" fillId="0" borderId="0" xfId="3099" applyNumberFormat="1" applyFont="1" applyFill="1" applyBorder="1" applyProtection="1"/>
    <xf numFmtId="44" fontId="15" fillId="0" borderId="0" xfId="3095" applyFont="1" applyFill="1" applyBorder="1" applyProtection="1"/>
    <xf numFmtId="44" fontId="1" fillId="0" borderId="0" xfId="3099" applyNumberFormat="1" applyFont="1" applyFill="1" applyBorder="1" applyAlignment="1" applyProtection="1">
      <alignment horizontal="right"/>
    </xf>
    <xf numFmtId="0" fontId="1" fillId="0" borderId="0" xfId="3099" applyFont="1" applyAlignment="1" applyProtection="1">
      <alignment horizontal="right"/>
    </xf>
    <xf numFmtId="0" fontId="243" fillId="0" borderId="0" xfId="3099" applyFont="1" applyAlignment="1" applyProtection="1">
      <alignment vertical="top"/>
    </xf>
    <xf numFmtId="0" fontId="1" fillId="0" borderId="93" xfId="3099" applyFont="1" applyBorder="1" applyProtection="1"/>
    <xf numFmtId="44" fontId="1" fillId="0" borderId="93" xfId="3095" applyFont="1" applyBorder="1" applyProtection="1"/>
    <xf numFmtId="0" fontId="1" fillId="0" borderId="95" xfId="3099" applyFont="1" applyBorder="1" applyProtection="1"/>
    <xf numFmtId="44" fontId="1" fillId="0" borderId="95" xfId="3095" applyFont="1" applyBorder="1" applyProtection="1"/>
    <xf numFmtId="0" fontId="1" fillId="0" borderId="96" xfId="3099" applyFont="1" applyBorder="1" applyProtection="1"/>
    <xf numFmtId="44" fontId="1" fillId="0" borderId="96" xfId="3095" applyFont="1" applyBorder="1" applyProtection="1"/>
    <xf numFmtId="168" fontId="15" fillId="0" borderId="96" xfId="3097" applyNumberFormat="1" applyFont="1" applyFill="1" applyBorder="1" applyProtection="1"/>
    <xf numFmtId="168" fontId="15" fillId="63" borderId="96" xfId="3097" applyNumberFormat="1" applyFont="1" applyFill="1" applyBorder="1" applyAlignment="1" applyProtection="1">
      <alignment horizontal="right"/>
    </xf>
    <xf numFmtId="0" fontId="1" fillId="63" borderId="24" xfId="3099" applyFont="1" applyFill="1" applyBorder="1" applyProtection="1"/>
    <xf numFmtId="0" fontId="1" fillId="63" borderId="58" xfId="3099" applyFont="1" applyFill="1" applyBorder="1" applyProtection="1"/>
    <xf numFmtId="44" fontId="1" fillId="63" borderId="25" xfId="3095" applyFont="1" applyFill="1" applyBorder="1" applyProtection="1"/>
    <xf numFmtId="168" fontId="15" fillId="63" borderId="25" xfId="3097" applyNumberFormat="1" applyFont="1" applyFill="1" applyBorder="1" applyProtection="1"/>
    <xf numFmtId="168" fontId="15" fillId="63" borderId="25" xfId="3097" applyNumberFormat="1" applyFont="1" applyFill="1" applyBorder="1" applyAlignment="1" applyProtection="1">
      <alignment horizontal="right"/>
    </xf>
    <xf numFmtId="44" fontId="11" fillId="63" borderId="18" xfId="3095" applyFont="1" applyFill="1" applyBorder="1" applyAlignment="1" applyProtection="1">
      <alignment vertical="center"/>
    </xf>
    <xf numFmtId="44" fontId="11" fillId="63" borderId="18" xfId="2075" applyFont="1" applyFill="1" applyBorder="1" applyAlignment="1" applyProtection="1">
      <alignment vertical="center"/>
    </xf>
    <xf numFmtId="167" fontId="11" fillId="0" borderId="18" xfId="2075" applyNumberFormat="1" applyFont="1" applyFill="1" applyBorder="1" applyAlignment="1" applyProtection="1">
      <alignment vertical="center"/>
    </xf>
    <xf numFmtId="264" fontId="15" fillId="0" borderId="0" xfId="3100" applyFont="1" applyAlignment="1" applyProtection="1">
      <alignment horizontal="center"/>
    </xf>
    <xf numFmtId="264" fontId="15" fillId="0" borderId="0" xfId="3100" applyFont="1" applyProtection="1"/>
    <xf numFmtId="0" fontId="47" fillId="0" borderId="0" xfId="3100" applyNumberFormat="1" applyFont="1" applyFill="1" applyAlignment="1" applyProtection="1">
      <alignment horizontal="left"/>
    </xf>
    <xf numFmtId="264" fontId="227" fillId="0" borderId="0" xfId="3100" applyProtection="1"/>
    <xf numFmtId="264" fontId="41" fillId="0" borderId="0" xfId="3100" applyFont="1" applyProtection="1"/>
    <xf numFmtId="0" fontId="47" fillId="0" borderId="0" xfId="3101" applyFont="1" applyFill="1" applyProtection="1"/>
    <xf numFmtId="0" fontId="227" fillId="0" borderId="0" xfId="3101" applyFill="1" applyProtection="1"/>
    <xf numFmtId="0" fontId="47" fillId="0" borderId="0" xfId="3100" applyNumberFormat="1" applyFont="1" applyFill="1" applyProtection="1"/>
    <xf numFmtId="0" fontId="41" fillId="0" borderId="0" xfId="3101" applyFont="1" applyFill="1" applyProtection="1"/>
    <xf numFmtId="0" fontId="15" fillId="0" borderId="0" xfId="3101" applyFont="1" applyFill="1" applyProtection="1"/>
    <xf numFmtId="264" fontId="41" fillId="0" borderId="0" xfId="3100" applyFont="1" applyFill="1" applyProtection="1"/>
    <xf numFmtId="0" fontId="47" fillId="30" borderId="0" xfId="3100" applyNumberFormat="1" applyFont="1" applyFill="1" applyProtection="1"/>
    <xf numFmtId="264" fontId="47" fillId="0" borderId="0" xfId="3100" applyFont="1" applyFill="1" applyAlignment="1" applyProtection="1">
      <alignment horizontal="left"/>
    </xf>
    <xf numFmtId="264" fontId="15" fillId="0" borderId="0" xfId="3100" applyFont="1" applyFill="1" applyProtection="1"/>
    <xf numFmtId="264" fontId="15" fillId="0" borderId="0" xfId="3100" applyFont="1" applyFill="1" applyAlignment="1" applyProtection="1">
      <alignment horizontal="center"/>
    </xf>
    <xf numFmtId="0" fontId="14" fillId="65" borderId="35" xfId="3101" applyFont="1" applyFill="1" applyBorder="1" applyAlignment="1" applyProtection="1">
      <alignment horizontal="center" wrapText="1"/>
    </xf>
    <xf numFmtId="0" fontId="14" fillId="65" borderId="20" xfId="3101" applyFont="1" applyFill="1" applyBorder="1" applyAlignment="1" applyProtection="1">
      <alignment horizontal="centerContinuous" vertical="center"/>
    </xf>
    <xf numFmtId="0" fontId="14" fillId="65" borderId="19" xfId="3101" applyFont="1" applyFill="1" applyBorder="1" applyAlignment="1" applyProtection="1">
      <alignment horizontal="centerContinuous" vertical="center"/>
    </xf>
    <xf numFmtId="0" fontId="14" fillId="65" borderId="73" xfId="3101" applyFont="1" applyFill="1" applyBorder="1" applyAlignment="1" applyProtection="1">
      <alignment horizontal="centerContinuous" vertical="center"/>
    </xf>
    <xf numFmtId="264" fontId="15" fillId="0" borderId="0" xfId="3100" applyFont="1" applyAlignment="1" applyProtection="1">
      <alignment vertical="center" wrapText="1"/>
    </xf>
    <xf numFmtId="0" fontId="14" fillId="65" borderId="43" xfId="3101" applyFont="1" applyFill="1" applyBorder="1" applyAlignment="1" applyProtection="1">
      <alignment horizontal="center" wrapText="1"/>
    </xf>
    <xf numFmtId="0" fontId="14" fillId="65" borderId="18" xfId="3101" applyFont="1" applyFill="1" applyBorder="1" applyAlignment="1" applyProtection="1">
      <alignment horizontal="centerContinuous" vertical="center"/>
    </xf>
    <xf numFmtId="0" fontId="14" fillId="65" borderId="0" xfId="3101" applyFont="1" applyFill="1" applyBorder="1" applyAlignment="1" applyProtection="1">
      <alignment horizontal="centerContinuous" vertical="center"/>
    </xf>
    <xf numFmtId="0" fontId="14" fillId="65" borderId="16" xfId="3101" applyFont="1" applyFill="1" applyBorder="1" applyAlignment="1" applyProtection="1">
      <alignment horizontal="centerContinuous" vertical="center"/>
    </xf>
    <xf numFmtId="0" fontId="14" fillId="65" borderId="21" xfId="3101" applyFont="1" applyFill="1" applyBorder="1" applyAlignment="1" applyProtection="1">
      <alignment horizontal="centerContinuous" vertical="center"/>
    </xf>
    <xf numFmtId="0" fontId="14" fillId="65" borderId="11" xfId="3101" applyFont="1" applyFill="1" applyBorder="1" applyAlignment="1" applyProtection="1">
      <alignment horizontal="centerContinuous" vertical="center"/>
    </xf>
    <xf numFmtId="0" fontId="14" fillId="65" borderId="59" xfId="3101" applyFont="1" applyFill="1" applyBorder="1" applyAlignment="1" applyProtection="1">
      <alignment horizontal="centerContinuous" vertical="center"/>
    </xf>
    <xf numFmtId="0" fontId="14" fillId="65" borderId="25" xfId="3101" applyFont="1" applyFill="1" applyBorder="1" applyAlignment="1" applyProtection="1">
      <alignment horizontal="center" wrapText="1"/>
    </xf>
    <xf numFmtId="264" fontId="15" fillId="0" borderId="0" xfId="3100" applyFont="1" applyAlignment="1" applyProtection="1">
      <alignment wrapText="1"/>
    </xf>
    <xf numFmtId="0" fontId="15" fillId="0" borderId="25" xfId="3100" applyNumberFormat="1" applyFont="1" applyBorder="1" applyAlignment="1" applyProtection="1">
      <alignment horizontal="center"/>
    </xf>
    <xf numFmtId="164" fontId="15" fillId="67" borderId="1" xfId="3094" applyNumberFormat="1" applyFont="1" applyFill="1" applyBorder="1" applyProtection="1"/>
    <xf numFmtId="164" fontId="15" fillId="63" borderId="1" xfId="3094" applyNumberFormat="1" applyFont="1" applyFill="1" applyBorder="1" applyProtection="1"/>
    <xf numFmtId="264" fontId="15" fillId="30" borderId="21" xfId="3100" applyFont="1" applyFill="1" applyBorder="1" applyAlignment="1" applyProtection="1">
      <alignment horizontal="center"/>
    </xf>
    <xf numFmtId="264" fontId="15" fillId="30" borderId="21" xfId="3100" applyFont="1" applyFill="1" applyBorder="1" applyProtection="1"/>
    <xf numFmtId="264" fontId="15" fillId="30" borderId="11" xfId="3100" applyFont="1" applyFill="1" applyBorder="1" applyProtection="1"/>
    <xf numFmtId="264" fontId="15" fillId="30" borderId="59" xfId="3100" applyFont="1" applyFill="1" applyBorder="1" applyProtection="1"/>
    <xf numFmtId="0" fontId="15" fillId="0" borderId="0" xfId="3100" applyNumberFormat="1" applyFont="1" applyBorder="1" applyAlignment="1" applyProtection="1">
      <alignment horizontal="center"/>
    </xf>
    <xf numFmtId="44" fontId="15" fillId="0" borderId="0" xfId="2075" applyNumberFormat="1" applyFont="1" applyFill="1" applyBorder="1" applyProtection="1"/>
    <xf numFmtId="264" fontId="18" fillId="0" borderId="0" xfId="3100" applyFont="1" applyFill="1" applyBorder="1" applyAlignment="1" applyProtection="1">
      <alignment vertical="center"/>
    </xf>
    <xf numFmtId="264" fontId="47" fillId="0" borderId="0" xfId="3100" applyFont="1" applyFill="1" applyProtection="1"/>
    <xf numFmtId="264" fontId="48" fillId="0" borderId="0" xfId="3100" applyFont="1" applyAlignment="1" applyProtection="1">
      <alignment horizontal="center"/>
    </xf>
    <xf numFmtId="0" fontId="15" fillId="30" borderId="21" xfId="3100" applyNumberFormat="1" applyFont="1" applyFill="1" applyBorder="1" applyAlignment="1" applyProtection="1">
      <alignment horizontal="center"/>
    </xf>
    <xf numFmtId="164" fontId="15" fillId="4" borderId="25" xfId="3094" applyNumberFormat="1" applyFont="1" applyFill="1" applyBorder="1" applyProtection="1">
      <protection locked="0"/>
    </xf>
    <xf numFmtId="264" fontId="14" fillId="0" borderId="0" xfId="3100" applyFont="1" applyFill="1" applyProtection="1"/>
    <xf numFmtId="44" fontId="15" fillId="67" borderId="25" xfId="3095" applyFont="1" applyFill="1" applyBorder="1" applyProtection="1"/>
    <xf numFmtId="44" fontId="15" fillId="0" borderId="25" xfId="3095" applyFont="1" applyFill="1" applyBorder="1" applyProtection="1"/>
    <xf numFmtId="0" fontId="15" fillId="0" borderId="1" xfId="0" applyNumberFormat="1" applyFont="1" applyFill="1" applyBorder="1" applyAlignment="1" applyProtection="1"/>
    <xf numFmtId="0" fontId="18" fillId="0" borderId="25" xfId="0" applyFont="1" applyBorder="1" applyAlignment="1" applyProtection="1">
      <alignment horizontal="center"/>
    </xf>
    <xf numFmtId="44" fontId="15" fillId="4" borderId="58" xfId="2062" applyNumberFormat="1" applyFont="1" applyFill="1" applyBorder="1" applyAlignment="1" applyProtection="1"/>
    <xf numFmtId="44" fontId="15" fillId="4" borderId="1" xfId="2062" applyNumberFormat="1" applyFont="1" applyFill="1" applyBorder="1" applyAlignment="1" applyProtection="1"/>
    <xf numFmtId="44" fontId="15" fillId="63" borderId="1" xfId="2062" applyFont="1" applyFill="1" applyBorder="1" applyAlignment="1" applyProtection="1"/>
    <xf numFmtId="0" fontId="15" fillId="0" borderId="0" xfId="0" applyFont="1" applyFill="1" applyBorder="1" applyAlignment="1" applyProtection="1">
      <alignment horizontal="center"/>
    </xf>
    <xf numFmtId="0" fontId="15" fillId="0" borderId="0" xfId="0" applyFont="1" applyFill="1" applyAlignment="1" applyProtection="1"/>
    <xf numFmtId="49" fontId="15" fillId="0" borderId="0" xfId="3100" applyNumberFormat="1" applyFont="1" applyFill="1" applyProtection="1"/>
    <xf numFmtId="49" fontId="14" fillId="65" borderId="20" xfId="3101" applyNumberFormat="1" applyFont="1" applyFill="1" applyBorder="1" applyAlignment="1" applyProtection="1">
      <alignment wrapText="1"/>
    </xf>
    <xf numFmtId="49" fontId="14" fillId="65" borderId="18" xfId="3101" applyNumberFormat="1" applyFont="1" applyFill="1" applyBorder="1" applyAlignment="1" applyProtection="1">
      <alignment wrapText="1"/>
    </xf>
    <xf numFmtId="49" fontId="14" fillId="65" borderId="21" xfId="3101" applyNumberFormat="1" applyFont="1" applyFill="1" applyBorder="1" applyAlignment="1" applyProtection="1">
      <alignment wrapText="1"/>
    </xf>
    <xf numFmtId="49" fontId="18" fillId="0" borderId="21" xfId="3100" applyNumberFormat="1" applyFont="1" applyFill="1" applyBorder="1" applyAlignment="1" applyProtection="1">
      <alignment horizontal="left"/>
    </xf>
    <xf numFmtId="49" fontId="14" fillId="0" borderId="11" xfId="3100" applyNumberFormat="1" applyFont="1" applyFill="1" applyBorder="1" applyAlignment="1" applyProtection="1"/>
    <xf numFmtId="49" fontId="15" fillId="0" borderId="21" xfId="3102" applyNumberFormat="1" applyFont="1" applyFill="1" applyBorder="1" applyAlignment="1" applyProtection="1">
      <alignment horizontal="left"/>
      <protection locked="0"/>
    </xf>
    <xf numFmtId="49" fontId="18" fillId="0" borderId="24" xfId="3100" applyNumberFormat="1" applyFont="1" applyFill="1" applyBorder="1" applyAlignment="1" applyProtection="1">
      <alignment horizontal="left"/>
      <protection locked="0"/>
    </xf>
    <xf numFmtId="49" fontId="19" fillId="63" borderId="24" xfId="3100" applyNumberFormat="1" applyFont="1" applyFill="1" applyBorder="1" applyAlignment="1" applyProtection="1">
      <alignment vertical="center"/>
    </xf>
    <xf numFmtId="49" fontId="19" fillId="0" borderId="0" xfId="3100" applyNumberFormat="1" applyFont="1" applyFill="1" applyBorder="1" applyAlignment="1" applyProtection="1">
      <alignment vertical="center"/>
    </xf>
    <xf numFmtId="49" fontId="15" fillId="0" borderId="0" xfId="3100" applyNumberFormat="1" applyFont="1" applyProtection="1"/>
    <xf numFmtId="49" fontId="14" fillId="65" borderId="35" xfId="3101" applyNumberFormat="1" applyFont="1" applyFill="1" applyBorder="1" applyAlignment="1" applyProtection="1">
      <alignment wrapText="1"/>
    </xf>
    <xf numFmtId="49" fontId="14" fillId="65" borderId="43" xfId="3101" applyNumberFormat="1" applyFont="1" applyFill="1" applyBorder="1" applyAlignment="1" applyProtection="1">
      <alignment wrapText="1"/>
    </xf>
    <xf numFmtId="49" fontId="14" fillId="65" borderId="25" xfId="3101" applyNumberFormat="1" applyFont="1" applyFill="1" applyBorder="1" applyAlignment="1" applyProtection="1">
      <alignment wrapText="1"/>
    </xf>
    <xf numFmtId="49" fontId="18" fillId="0" borderId="25" xfId="3100" applyNumberFormat="1" applyFont="1" applyFill="1" applyBorder="1" applyAlignment="1" applyProtection="1">
      <alignment horizontal="left"/>
    </xf>
    <xf numFmtId="49" fontId="14" fillId="0" borderId="59" xfId="3100" applyNumberFormat="1" applyFont="1" applyFill="1" applyBorder="1" applyAlignment="1" applyProtection="1"/>
    <xf numFmtId="49" fontId="15" fillId="0" borderId="25" xfId="3102" applyNumberFormat="1" applyFont="1" applyFill="1" applyBorder="1" applyAlignment="1" applyProtection="1">
      <alignment horizontal="left"/>
    </xf>
    <xf numFmtId="49" fontId="18" fillId="0" borderId="1" xfId="3100" applyNumberFormat="1" applyFont="1" applyFill="1" applyBorder="1" applyAlignment="1" applyProtection="1">
      <alignment horizontal="left"/>
    </xf>
    <xf numFmtId="49" fontId="19" fillId="63" borderId="1" xfId="3100" applyNumberFormat="1" applyFont="1" applyFill="1" applyBorder="1" applyAlignment="1" applyProtection="1">
      <alignment vertical="center"/>
    </xf>
    <xf numFmtId="49" fontId="18" fillId="0" borderId="0" xfId="3100" applyNumberFormat="1" applyFont="1" applyFill="1" applyBorder="1" applyAlignment="1" applyProtection="1">
      <alignment vertical="center"/>
    </xf>
    <xf numFmtId="49" fontId="15" fillId="0" borderId="0" xfId="3100" applyNumberFormat="1" applyFont="1" applyAlignment="1" applyProtection="1">
      <alignment horizontal="center"/>
    </xf>
    <xf numFmtId="0" fontId="231" fillId="0" borderId="8" xfId="0" applyFont="1" applyFill="1" applyBorder="1" applyAlignment="1" applyProtection="1">
      <alignment horizontal="center"/>
    </xf>
    <xf numFmtId="0" fontId="3" fillId="0" borderId="0" xfId="0" applyFont="1" applyFill="1" applyProtection="1"/>
    <xf numFmtId="0" fontId="234" fillId="0" borderId="0" xfId="0" applyFont="1" applyFill="1" applyBorder="1"/>
    <xf numFmtId="0" fontId="10" fillId="0" borderId="0" xfId="0" applyFont="1" applyFill="1" applyBorder="1"/>
    <xf numFmtId="2" fontId="18" fillId="0" borderId="0" xfId="0" applyNumberFormat="1" applyFont="1" applyFill="1" applyBorder="1" applyAlignment="1">
      <alignment horizontal="center"/>
    </xf>
    <xf numFmtId="0" fontId="18" fillId="0" borderId="58" xfId="0" applyNumberFormat="1" applyFont="1" applyFill="1" applyBorder="1" applyAlignment="1" applyProtection="1"/>
    <xf numFmtId="44" fontId="15" fillId="0" borderId="25" xfId="2075" applyNumberFormat="1" applyFont="1" applyFill="1" applyBorder="1" applyAlignment="1" applyProtection="1"/>
    <xf numFmtId="44" fontId="15" fillId="63" borderId="25" xfId="2075" applyNumberFormat="1" applyFont="1" applyFill="1" applyBorder="1" applyAlignment="1" applyProtection="1"/>
    <xf numFmtId="44" fontId="15" fillId="0" borderId="59" xfId="2075" applyNumberFormat="1" applyFont="1" applyFill="1" applyBorder="1" applyAlignment="1" applyProtection="1"/>
    <xf numFmtId="44" fontId="15" fillId="63" borderId="58" xfId="2075" applyNumberFormat="1" applyFont="1" applyFill="1" applyBorder="1" applyAlignment="1" applyProtection="1"/>
    <xf numFmtId="44" fontId="15" fillId="63" borderId="1" xfId="2075" applyNumberFormat="1" applyFont="1" applyFill="1" applyBorder="1" applyAlignment="1" applyProtection="1"/>
    <xf numFmtId="44" fontId="15" fillId="0" borderId="58" xfId="2075" applyNumberFormat="1" applyFont="1" applyFill="1" applyBorder="1" applyAlignment="1" applyProtection="1"/>
    <xf numFmtId="44" fontId="15" fillId="0" borderId="1" xfId="2075" applyNumberFormat="1" applyFont="1" applyFill="1" applyBorder="1" applyAlignment="1" applyProtection="1"/>
    <xf numFmtId="0" fontId="15" fillId="0" borderId="0" xfId="0" applyFont="1" applyProtection="1">
      <protection locked="0"/>
    </xf>
    <xf numFmtId="0" fontId="18" fillId="0" borderId="0" xfId="0" applyFont="1" applyBorder="1" applyAlignment="1" applyProtection="1">
      <alignment horizontal="left"/>
      <protection locked="0"/>
    </xf>
    <xf numFmtId="0" fontId="13" fillId="0" borderId="0" xfId="0" applyFont="1" applyAlignment="1" applyProtection="1">
      <alignment horizontal="center"/>
    </xf>
    <xf numFmtId="0" fontId="41" fillId="0" borderId="0" xfId="0" applyFont="1" applyFill="1" applyBorder="1" applyProtection="1"/>
    <xf numFmtId="0" fontId="0" fillId="0" borderId="0" xfId="0" applyBorder="1" applyProtection="1"/>
    <xf numFmtId="0" fontId="19" fillId="0" borderId="0" xfId="0" applyFont="1" applyAlignment="1" applyProtection="1">
      <alignment horizontal="left"/>
    </xf>
    <xf numFmtId="0" fontId="225" fillId="45" borderId="1" xfId="0" applyNumberFormat="1" applyFont="1" applyFill="1" applyBorder="1" applyAlignment="1" applyProtection="1">
      <alignment horizontal="center" vertical="center"/>
    </xf>
    <xf numFmtId="0" fontId="19" fillId="45" borderId="1" xfId="0" applyFont="1" applyFill="1" applyBorder="1" applyAlignment="1" applyProtection="1">
      <alignment horizontal="center"/>
    </xf>
    <xf numFmtId="0" fontId="19" fillId="45" borderId="1" xfId="0" applyFont="1" applyFill="1" applyBorder="1" applyAlignment="1" applyProtection="1">
      <alignment horizontal="center" wrapText="1"/>
    </xf>
    <xf numFmtId="0" fontId="19" fillId="45" borderId="24" xfId="0" applyFont="1" applyFill="1" applyBorder="1" applyAlignment="1" applyProtection="1">
      <alignment horizontal="center" wrapText="1"/>
    </xf>
    <xf numFmtId="0" fontId="18" fillId="0" borderId="1" xfId="0" applyFont="1" applyBorder="1" applyAlignment="1" applyProtection="1">
      <alignment horizontal="center"/>
    </xf>
    <xf numFmtId="0" fontId="0" fillId="0" borderId="43" xfId="0" applyNumberFormat="1" applyFill="1" applyBorder="1" applyProtection="1"/>
    <xf numFmtId="0" fontId="14" fillId="0" borderId="35" xfId="0" applyNumberFormat="1" applyFont="1" applyFill="1" applyBorder="1" applyProtection="1"/>
    <xf numFmtId="0" fontId="231" fillId="0" borderId="64" xfId="0" applyFont="1" applyFill="1" applyBorder="1" applyProtection="1"/>
    <xf numFmtId="0" fontId="1" fillId="0" borderId="0" xfId="0" applyFont="1" applyFill="1" applyProtection="1"/>
    <xf numFmtId="0" fontId="1" fillId="67" borderId="0" xfId="0" quotePrefix="1" applyFont="1" applyFill="1" applyProtection="1"/>
    <xf numFmtId="0" fontId="1" fillId="67" borderId="0" xfId="0" applyFont="1" applyFill="1" applyProtection="1"/>
    <xf numFmtId="0" fontId="237" fillId="0" borderId="16" xfId="0" applyFont="1" applyBorder="1" applyProtection="1">
      <protection locked="0"/>
    </xf>
    <xf numFmtId="0" fontId="0" fillId="0" borderId="16" xfId="0" applyFill="1" applyBorder="1" applyAlignment="1" applyProtection="1">
      <alignment vertical="center"/>
    </xf>
    <xf numFmtId="0" fontId="255" fillId="0" borderId="0" xfId="0" applyFont="1"/>
    <xf numFmtId="44" fontId="15" fillId="4" borderId="96" xfId="3095" applyFont="1" applyFill="1" applyBorder="1" applyProtection="1">
      <protection locked="0"/>
    </xf>
    <xf numFmtId="0" fontId="0" fillId="0" borderId="43" xfId="0" applyFont="1" applyBorder="1" applyAlignment="1">
      <alignment vertical="center"/>
    </xf>
    <xf numFmtId="0" fontId="0" fillId="0" borderId="43" xfId="0" applyFont="1" applyBorder="1" applyAlignment="1">
      <alignment horizontal="left" vertical="center" indent="2"/>
    </xf>
    <xf numFmtId="0" fontId="19" fillId="45" borderId="24" xfId="2629" applyFont="1" applyFill="1" applyBorder="1" applyAlignment="1">
      <alignment horizontal="center" vertical="center" wrapText="1"/>
    </xf>
    <xf numFmtId="0" fontId="19" fillId="45" borderId="59" xfId="2629" applyFont="1" applyFill="1" applyBorder="1" applyAlignment="1">
      <alignment horizontal="center" vertical="center" wrapText="1"/>
    </xf>
    <xf numFmtId="0" fontId="19" fillId="45" borderId="58" xfId="2629" applyFont="1" applyFill="1" applyBorder="1" applyAlignment="1">
      <alignment horizontal="center" vertical="center" wrapText="1"/>
    </xf>
    <xf numFmtId="0" fontId="16" fillId="61" borderId="20" xfId="3057" applyFont="1" applyFill="1" applyBorder="1" applyProtection="1">
      <protection locked="0"/>
    </xf>
    <xf numFmtId="0" fontId="16" fillId="61" borderId="19" xfId="3057" applyFont="1" applyFill="1" applyBorder="1" applyAlignment="1" applyProtection="1">
      <alignment horizontal="center"/>
    </xf>
    <xf numFmtId="0" fontId="16" fillId="61" borderId="19" xfId="3057" applyFont="1" applyFill="1" applyBorder="1" applyProtection="1"/>
  </cellXfs>
  <cellStyles count="3103">
    <cellStyle name=" 1" xfId="1"/>
    <cellStyle name=" 10" xfId="2"/>
    <cellStyle name=" 11" xfId="3"/>
    <cellStyle name=" 12" xfId="4"/>
    <cellStyle name=" 13" xfId="5"/>
    <cellStyle name=" 14" xfId="6"/>
    <cellStyle name=" 15" xfId="7"/>
    <cellStyle name=" 16" xfId="8"/>
    <cellStyle name=" 17" xfId="9"/>
    <cellStyle name=" 2" xfId="10"/>
    <cellStyle name=" 3" xfId="11"/>
    <cellStyle name=" 4" xfId="12"/>
    <cellStyle name=" 5" xfId="13"/>
    <cellStyle name=" 6" xfId="14"/>
    <cellStyle name=" 7" xfId="15"/>
    <cellStyle name=" 8" xfId="16"/>
    <cellStyle name=" 9" xfId="17"/>
    <cellStyle name="$" xfId="18"/>
    <cellStyle name="$ &amp; ¢" xfId="19"/>
    <cellStyle name="$1000s (0)" xfId="20"/>
    <cellStyle name="$2" xfId="21"/>
    <cellStyle name="%" xfId="22"/>
    <cellStyle name="%.00" xfId="23"/>
    <cellStyle name=";;;" xfId="24"/>
    <cellStyle name="\" xfId="25"/>
    <cellStyle name="\_Report 3" xfId="26"/>
    <cellStyle name="\_Sheet2" xfId="27"/>
    <cellStyle name="\_Sheet3" xfId="28"/>
    <cellStyle name="_%(SignOnly)" xfId="29"/>
    <cellStyle name="_%(SignSpaceOnly)" xfId="30"/>
    <cellStyle name="_2+10 revenue forecast" xfId="31"/>
    <cellStyle name="_2+10 revenue forecast_Report 3" xfId="32"/>
    <cellStyle name="_2+10 revenue forecast_Sheet2" xfId="33"/>
    <cellStyle name="_2+10 revenue forecast_Sheet3" xfId="34"/>
    <cellStyle name="_2007 10+2 IHP" xfId="35"/>
    <cellStyle name="_2007 10+2 IHP_Report 3" xfId="36"/>
    <cellStyle name="_2007 10+2 IHP_Sheet2" xfId="37"/>
    <cellStyle name="_2007 10+2 IHP_Sheet3" xfId="38"/>
    <cellStyle name="_2008 9+3 GM FCST" xfId="39"/>
    <cellStyle name="_2008 9+3 GM FCST_Report 3" xfId="40"/>
    <cellStyle name="_2008 9+3 GM FCST_Sheet2" xfId="41"/>
    <cellStyle name="_2008 9+3 GM FCST_Sheet3" xfId="42"/>
    <cellStyle name="_2009 2+10 Fcst Template - Schedules A-D.xls;F.xls;H.xls;M-Q use this file" xfId="43"/>
    <cellStyle name="_2009 2+10 Fcst Template - Schedules A-D.xls;F.xls;H.xls;M-Q use this file_Report 3" xfId="44"/>
    <cellStyle name="_2009 2+10 Fcst Template - Schedules A-D.xls;F.xls;H.xls;M-Q use this file_Sheet2" xfId="45"/>
    <cellStyle name="_2009 2+10 Fcst Template - Schedules A-D.xls;F.xls;H.xls;M-Q use this file_Sheet3" xfId="46"/>
    <cellStyle name="_2009 Big Wins 2+10_TennCare_20090316" xfId="47"/>
    <cellStyle name="_2009 Big Wins 2+10_TennCare_20090316_Report 3" xfId="48"/>
    <cellStyle name="_2009 Big Wins 2+10_TennCare_20090316_Sheet2" xfId="49"/>
    <cellStyle name="_2009 Big Wins 2+10_TennCare_20090316_Sheet3" xfId="50"/>
    <cellStyle name="_2009 BudvAct BenEx - Dec" xfId="51"/>
    <cellStyle name="_2009 BudvAct BenEx - Dec_Report 3" xfId="52"/>
    <cellStyle name="_2009 BudvAct BenEx - Dec_Sheet2" xfId="53"/>
    <cellStyle name="_2009 BudvAct BenEx - Dec_Sheet3" xfId="54"/>
    <cellStyle name="_2009-01 Power Point Load" xfId="55"/>
    <cellStyle name="_2009-01 Power Point Load_Report 3" xfId="56"/>
    <cellStyle name="_2009-01 Power Point Load_Sheet2" xfId="57"/>
    <cellStyle name="_2009-01 Power Point Load_Sheet3" xfId="58"/>
    <cellStyle name="_2009-02 Power Point Load" xfId="59"/>
    <cellStyle name="_2009-02 Power Point Load_Report 3" xfId="60"/>
    <cellStyle name="_2009-02 Power Point Load_Sheet2" xfId="61"/>
    <cellStyle name="_2009-02 Power Point Load_Sheet3" xfId="62"/>
    <cellStyle name="_2010 2+10_GM FCST" xfId="63"/>
    <cellStyle name="_2010 2+10_GM FCST_Report 3" xfId="64"/>
    <cellStyle name="_2010 2+10_GM FCST_Sheet2" xfId="65"/>
    <cellStyle name="_2010 2+10_GM FCST_Sheet3" xfId="66"/>
    <cellStyle name="_2-2008 Close" xfId="67"/>
    <cellStyle name="_2-2008 Close_Report 3" xfId="68"/>
    <cellStyle name="_2-2008 Close_Sheet2" xfId="69"/>
    <cellStyle name="_2-2008 Close_Sheet3" xfId="70"/>
    <cellStyle name="_5+7 Cap SCS Cap Submission" xfId="71"/>
    <cellStyle name="_5+7 Cap SCS Cap Submission_Report 3" xfId="72"/>
    <cellStyle name="_5+7 Cap SCS Cap Submission_Sheet2" xfId="73"/>
    <cellStyle name="_5+7 Cap SCS Cap Submission_Sheet3" xfId="74"/>
    <cellStyle name="_7+5 Int-Ewd-Ext" xfId="75"/>
    <cellStyle name="_7+5 Int-Ewd-Ext_Report 3" xfId="76"/>
    <cellStyle name="_7+5 Int-Ewd-Ext_Sheet2" xfId="77"/>
    <cellStyle name="_7+5 Int-Ewd-Ext_Sheet3" xfId="78"/>
    <cellStyle name="_Alt5" xfId="79"/>
    <cellStyle name="_ASO Revenue" xfId="80"/>
    <cellStyle name="_ASO Revenue_Report 3" xfId="81"/>
    <cellStyle name="_ASO Revenue_Sheet2" xfId="82"/>
    <cellStyle name="_ASO Revenue_Sheet3" xfId="83"/>
    <cellStyle name="_August 2008 FLASH_Updated for Actua_WD4" xfId="84"/>
    <cellStyle name="_August 2008 FLASH_Updated for Actua_WD4_Report 3" xfId="85"/>
    <cellStyle name="_August 2008 FLASH_Updated for Actua_WD4_Sheet2" xfId="86"/>
    <cellStyle name="_August 2008 FLASH_Updated for Actua_WD4_Sheet3" xfId="87"/>
    <cellStyle name="_Big Customer PL 8+4 Pierce Sch A_V1" xfId="88"/>
    <cellStyle name="_Big Customer PL 8+4 Pierce Sch A_V1_Report 3" xfId="89"/>
    <cellStyle name="_Big Customer PL 8+4 Pierce Sch A_V1_Sheet2" xfId="90"/>
    <cellStyle name="_Big Customer PL 8+4 Pierce Sch A_V1_Sheet3" xfId="91"/>
    <cellStyle name="_Book1" xfId="92"/>
    <cellStyle name="_Book1_Report 3" xfId="93"/>
    <cellStyle name="_Book1_Sheet2" xfId="94"/>
    <cellStyle name="_Book1_Sheet3" xfId="95"/>
    <cellStyle name="_Book3" xfId="96"/>
    <cellStyle name="_Book3_Report 3" xfId="97"/>
    <cellStyle name="_Book3_Sheet2" xfId="98"/>
    <cellStyle name="_Book3_Sheet3" xfId="99"/>
    <cellStyle name="_Book5" xfId="100"/>
    <cellStyle name="_Book5_Report 3" xfId="101"/>
    <cellStyle name="_Book5_Sheet2" xfId="102"/>
    <cellStyle name="_Book5_Sheet3" xfId="103"/>
    <cellStyle name="_Call&amp;Claim_Mock 3 Testing" xfId="104"/>
    <cellStyle name="_Call&amp;Claim_Mock 3 Testing_Report 3" xfId="105"/>
    <cellStyle name="_Call&amp;Claim_Mock 3 Testing_Sheet2" xfId="106"/>
    <cellStyle name="_Call&amp;Claim_Mock 3 Testing_Sheet3" xfId="107"/>
    <cellStyle name="_Call&amp;Claim_Mock 4 Testing v3" xfId="108"/>
    <cellStyle name="_Call&amp;Claim_Mock 4 Testing v3_Report 3" xfId="109"/>
    <cellStyle name="_Call&amp;Claim_Mock 4 Testing v3_Sheet2" xfId="110"/>
    <cellStyle name="_Call&amp;Claim_Mock 4 Testing v3_Sheet3" xfId="111"/>
    <cellStyle name="_Call_Claim Dept PLs" xfId="112"/>
    <cellStyle name="_Call_Claim Dept PLs_Report 3" xfId="113"/>
    <cellStyle name="_Call_Claim Dept PLs_Sheet2" xfId="114"/>
    <cellStyle name="_Call_Claim Dept PLs_Sheet3" xfId="115"/>
    <cellStyle name="_CallClaim_Mock 3 Testing" xfId="116"/>
    <cellStyle name="_CallClaim_Mock 3 Testing_Report 3" xfId="117"/>
    <cellStyle name="_CallClaim_Mock 3 Testing_Sheet2" xfId="118"/>
    <cellStyle name="_CallClaim_Mock 3 Testing_Sheet3" xfId="119"/>
    <cellStyle name="_CER (41270)" xfId="120"/>
    <cellStyle name="_CER (41270)_Report 3" xfId="121"/>
    <cellStyle name="_CER (41270)_Sheet2" xfId="122"/>
    <cellStyle name="_CER (41270)_Sheet3" xfId="123"/>
    <cellStyle name="_Column1" xfId="124"/>
    <cellStyle name="_Column1_Report 3" xfId="125"/>
    <cellStyle name="_Column1_Sheet2" xfId="126"/>
    <cellStyle name="_Column1_Sheet3" xfId="127"/>
    <cellStyle name="_Comma" xfId="128"/>
    <cellStyle name="_Comma_~0577852" xfId="129"/>
    <cellStyle name="_Comma_~4026969" xfId="130"/>
    <cellStyle name="_Comma_0+12 Care Solutions WD7 1.10.08 v3 - to SCS" xfId="131"/>
    <cellStyle name="_Comma_0+12 Forecast" xfId="132"/>
    <cellStyle name="_Comma_0+12 HSG FINAL" xfId="133"/>
    <cellStyle name="_Comma_10+2 Rollforward template" xfId="134"/>
    <cellStyle name="_Comma_2004_2005 EBITDA Bridge" xfId="135"/>
    <cellStyle name="_Comma_2004-7-8 v2 Segment Multiple Analysis" xfId="136"/>
    <cellStyle name="_Comma_2007 3+9 - Supplemental Schedules" xfId="137"/>
    <cellStyle name="_Comma_2007 3+9 Forecast - Disease Solutions V4" xfId="138"/>
    <cellStyle name="_Comma_2007 3+9 Margins" xfId="139"/>
    <cellStyle name="_Comma_2007 3+9 SUMMARY" xfId="140"/>
    <cellStyle name="_Comma_2007 3+9 SUMMARY 04.14.07" xfId="141"/>
    <cellStyle name="_Comma_2007 5+7 - Supplemental Schedules (v3)" xfId="142"/>
    <cellStyle name="_Comma_2007 5+7 SUMMARY" xfId="143"/>
    <cellStyle name="_Comma_2007 7+5 - Supplemental Schedules" xfId="144"/>
    <cellStyle name="_Comma_2007 7+5 Revenue Rollforward (URN)" xfId="145"/>
    <cellStyle name="_Comma_2007 9+3 Analysis_AP" xfId="146"/>
    <cellStyle name="_Comma_2007 Budget - Supplemental Schedules" xfId="147"/>
    <cellStyle name="_Comma_2007 Revenue Rollforward - HCDS - 10-18-07" xfId="148"/>
    <cellStyle name="_Comma_2007 Revenue Rollforward - HCDS - 11-02-07" xfId="149"/>
    <cellStyle name="_Comma_2007_2008_Growth_Slides_11_02" xfId="150"/>
    <cellStyle name="_Comma_2008 @ 10+2 FCST" xfId="151"/>
    <cellStyle name="_Comma_2008 7+5 Revenue Rollforward (URN)" xfId="152"/>
    <cellStyle name="_Comma_2008 Bi weekly Template" xfId="153"/>
    <cellStyle name="_Comma_2008 Bi-weekly SHS Best Est. &amp; Rev Rfwd 7-19-07" xfId="154"/>
    <cellStyle name="_Comma_2008 Bi-weekly SHS Best Est. &amp; Rev Rfwd 7-26-07" xfId="155"/>
    <cellStyle name="_Comma_2008 Bi-weekly SHS Best Est. Rev Rfwd 11-02-07" xfId="156"/>
    <cellStyle name="_Comma_2008 Executive Summary" xfId="157"/>
    <cellStyle name="_Comma_2008 HCDS Exec Summary" xfId="158"/>
    <cellStyle name="_Comma_2008 Pipeline Rollforward_HSG" xfId="159"/>
    <cellStyle name="_Comma_2008 Revenue Target 8-17-07 for Heather" xfId="160"/>
    <cellStyle name="_Comma_2008 Summary Detail - Dawn and John P." xfId="161"/>
    <cellStyle name="_Comma_2008 UBH Best Est  Roll 10+2 080131" xfId="162"/>
    <cellStyle name="_Comma_2008 UPLOAD Template EXTERNAL (10+2)" xfId="163"/>
    <cellStyle name="_Comma_2008-04 Power Point Load" xfId="164"/>
    <cellStyle name="_Comma_2009 2+10 Fcst Template - Schedules A-D.xls;F.xls;H.xls;M-Q use this file" xfId="165"/>
    <cellStyle name="_Comma_2009-02 Power Point Load" xfId="166"/>
    <cellStyle name="_Comma_2010 2+10_GM FCST" xfId="167"/>
    <cellStyle name="_Comma_3+9 known-gap highlevel v4" xfId="168"/>
    <cellStyle name="_Comma_3+9 Revenue Forecasting tool - essbase based" xfId="169"/>
    <cellStyle name="_Comma_5+7 Preview" xfId="170"/>
    <cellStyle name="_Comma_560" xfId="171"/>
    <cellStyle name="_Comma_7+5 Int-Ewd-Ext" xfId="172"/>
    <cellStyle name="_Comma_7+5 Pipeline Rollforward (ACN)" xfId="173"/>
    <cellStyle name="_Comma_7-19-07 SHS CEO Report Final Expanded View" xfId="174"/>
    <cellStyle name="_Comma_9+3_Budget Forecast Timeline v2." xfId="175"/>
    <cellStyle name="_Comma_A9" xfId="176"/>
    <cellStyle name="_Comma_AGP_Screen 03.25.04" xfId="177"/>
    <cellStyle name="_Comma_Bi weekly rollforward 11 1 07v2" xfId="178"/>
    <cellStyle name="_Comma_Bi weekly rollforward 11 29 08 w DV updates" xfId="179"/>
    <cellStyle name="_Comma_Bi weekly rollforward 12-13-07" xfId="180"/>
    <cellStyle name="_Comma_Bi weekly rollforward 1-24-08" xfId="181"/>
    <cellStyle name="_Comma_Bi weekly rollforward 1-9-08" xfId="182"/>
    <cellStyle name="_Comma_Bi weekly rollforward 8.16.07 v1" xfId="183"/>
    <cellStyle name="_Comma_Big Customer PL 8+4 Pierce Sch A_V1" xfId="184"/>
    <cellStyle name="_Comma_Bi-weekly SHS Best Est. Rev Rfwd 7-05-07" xfId="185"/>
    <cellStyle name="_Comma_Bi-weekly SHS Best Est. Rev Rfwd 7-26-07 Final" xfId="186"/>
    <cellStyle name="_Comma_Biweekly with Hansen model" xfId="187"/>
    <cellStyle name="_Comma_Book1" xfId="188"/>
    <cellStyle name="_Comma_Book2" xfId="189"/>
    <cellStyle name="_Comma_Bridge - 2008 Revenue Bud" xfId="190"/>
    <cellStyle name="_Comma_Bronco 2005 Guidance Summary 01.19.05" xfId="191"/>
    <cellStyle name="_Comma_Bronco Screen 10.20.04" xfId="192"/>
    <cellStyle name="_Comma_Bronco Screen 7.19.04" xfId="193"/>
    <cellStyle name="_Comma_Bronco Screen 8.21.04" xfId="194"/>
    <cellStyle name="_Comma_Bronco Ten-Year DCF Model (CD) V2 9.1.04" xfId="195"/>
    <cellStyle name="_Comma_CER (41270)" xfId="196"/>
    <cellStyle name="_Comma_Copy of Point BS Variance Analysis (BT Update) 12.16.05" xfId="197"/>
    <cellStyle name="_Comma_Copy of Point BS Variance Analysis FINAL 12.19.05 v2" xfId="198"/>
    <cellStyle name="_Comma_Cost Savings 5+7" xfId="199"/>
    <cellStyle name="_Comma_CRO Public Comps - 4.25.05" xfId="200"/>
    <cellStyle name="_Comma_DCF - 20 Year" xfId="201"/>
    <cellStyle name="_Comma_Dental 2008-2010 best estimate model 3+9 version 4-9-07" xfId="202"/>
    <cellStyle name="_Comma_Emp-Pay-PS 2006-2007-2008v4" xfId="203"/>
    <cellStyle name="_Comma_Essbase load Rev Mem COC by Channel &amp; Customer" xfId="204"/>
    <cellStyle name="_Comma_Essbase pull_HSG Consol_prod suite_revised for 7+5FC v2" xfId="205"/>
    <cellStyle name="_Comma_Est Stretch" xfId="206"/>
    <cellStyle name="_Comma_Federal NOL" xfId="207"/>
    <cellStyle name="_Comma_Financial Review 10.02.07" xfId="208"/>
    <cellStyle name="_Comma_Financial Review 8.22.07" xfId="209"/>
    <cellStyle name="_Comma_Financial Review 8.25.07" xfId="210"/>
    <cellStyle name="_Comma_Financial Slides" xfId="211"/>
    <cellStyle name="_Comma_First Health Group Detailed Screen 10.14.04" xfId="212"/>
    <cellStyle name="_Comma_First Health Model_10_05_04" xfId="213"/>
    <cellStyle name="_Comma_FTEs PS 5+7" xfId="214"/>
    <cellStyle name="_Comma_Gap Analysis" xfId="215"/>
    <cellStyle name="_Comma_GBS Bi_Weekly 02-06-08" xfId="216"/>
    <cellStyle name="_Comma_GIS_SCS Cost Control" xfId="217"/>
    <cellStyle name="_Comma_GM" xfId="218"/>
    <cellStyle name="_Comma_HCDS Exec Summary_v2" xfId="219"/>
    <cellStyle name="_Comma_HCDS FTE 5+7 by month" xfId="220"/>
    <cellStyle name="_Comma_HCDS Revenue Rollforward (HCDS)" xfId="221"/>
    <cellStyle name="_Comma_HD Comps" xfId="222"/>
    <cellStyle name="_Comma_Health Dialog Private Screen 12.13.04" xfId="223"/>
    <cellStyle name="_Comma_HNT Screen 04.20.05" xfId="224"/>
    <cellStyle name="_Comma_HNT Screen 5.7.04" xfId="225"/>
    <cellStyle name="_Comma_HNT Screen 6.16.04" xfId="226"/>
    <cellStyle name="_Comma_HSG 2008 Budget Bridge - KLD3" xfId="227"/>
    <cellStyle name="_Comma_HSG quarterly" xfId="228"/>
    <cellStyle name="_Comma_Int-Ext-EWD - GBS V2" xfId="229"/>
    <cellStyle name="_Comma_John Way New and Improved GM Analysis_2009@ 2+10" xfId="230"/>
    <cellStyle name="_Comma_Known Rev - Gap Rept 20071102" xfId="231"/>
    <cellStyle name="_Comma_lbo_short_form" xfId="232"/>
    <cellStyle name="_Comma_Magellan Screen 03.08.05" xfId="233"/>
    <cellStyle name="_Comma_Magellan Screen 12.20.04" xfId="234"/>
    <cellStyle name="_Comma_Magellan Screen 12.21.04 KJR" xfId="235"/>
    <cellStyle name="_Comma_May 2007 Product Reporting - HCDS" xfId="236"/>
    <cellStyle name="_Comma_McKesson Screen 1.07.05" xfId="237"/>
    <cellStyle name="_Comma_McKesson Screen 1.31.05" xfId="238"/>
    <cellStyle name="_Comma_McKesson Screen 4.20.05" xfId="239"/>
    <cellStyle name="_Comma_Medicaid" xfId="240"/>
    <cellStyle name="_Comma_Medicaid Comps" xfId="241"/>
    <cellStyle name="_Comma_Membership" xfId="242"/>
    <cellStyle name="_Comma_Membership Analysis 12.13.04" xfId="243"/>
    <cellStyle name="_Comma_New Mexico Tax Issue 02.15.05" xfId="244"/>
    <cellStyle name="_Comma_NOL Benefit" xfId="245"/>
    <cellStyle name="_Comma_OptumHealth ACR Targets_110607v2" xfId="246"/>
    <cellStyle name="_Comma_Ovations 2+10 Impacts_03.27.08" xfId="247"/>
    <cellStyle name="_Comma_Ovations Program Template" xfId="248"/>
    <cellStyle name="_Comma_P&amp;L Sched" xfId="249"/>
    <cellStyle name="_Comma_PacifiCare Health Systems Screening Analysis 02.04.05" xfId="250"/>
    <cellStyle name="_Comma_PacifiCare Health Systems Screening Analysis 11.22.04" xfId="251"/>
    <cellStyle name="_Comma_Page 11 - Operating Costs" xfId="252"/>
    <cellStyle name="_Comma_PHS P&amp;L Membership and Multiple Comparison 11.22.04" xfId="253"/>
    <cellStyle name="_Comma_Pierce County 2+10 revenue forecast SFO" xfId="254"/>
    <cellStyle name="_Comma_Pierce County PL 5+7 Pierce Sch A_V4" xfId="255"/>
    <cellStyle name="_Comma_Pipeline Rollforward_HSG" xfId="256"/>
    <cellStyle name="_Comma_PL Rollforward Template" xfId="257"/>
    <cellStyle name="_Comma_PL Summ-Detail_2007" xfId="258"/>
    <cellStyle name="_Comma_Productivity Docs" xfId="259"/>
    <cellStyle name="_Comma_Public Comps 10.27.04 (Updates)" xfId="260"/>
    <cellStyle name="_Comma_Public Comps 11.11.04.2005 Versionxls" xfId="261"/>
    <cellStyle name="_Comma_Public Comps 4.2.04" xfId="262"/>
    <cellStyle name="_Comma_Risk Responsibility Matrix 8.13.04" xfId="263"/>
    <cellStyle name="_Comma_Screening Tool - CHA 12.18.05" xfId="264"/>
    <cellStyle name="_Comma_SCS 7+5 Capital FCST Template" xfId="265"/>
    <cellStyle name="_Comma_SKM Valuation - Consideration Analysis 02.24.05" xfId="266"/>
    <cellStyle name="_Comma_SLT Finance Slides_081807" xfId="267"/>
    <cellStyle name="_Comma_Status Update Fender 8.02.06" xfId="268"/>
    <cellStyle name="_Comma_Supplemental Schedules 1+11 FCST" xfId="269"/>
    <cellStyle name="_Comma_Supplemental Schedules UPDATE" xfId="270"/>
    <cellStyle name="_Comma_Tsunami Comps 11.23.04 v2" xfId="271"/>
    <cellStyle name="_Comma_Tsunami Comps2" xfId="272"/>
    <cellStyle name="_Comma_TZIX Screen 05.07.04" xfId="273"/>
    <cellStyle name="_Comma_UBH Bi-Weekly 110107_10+2" xfId="274"/>
    <cellStyle name="_Comma_Walgreen Co Screen 03.14.05" xfId="275"/>
    <cellStyle name="_Comma_WebMD Screen 01.08.05" xfId="276"/>
    <cellStyle name="_Comma_WebMD Screen 01.10.05" xfId="277"/>
    <cellStyle name="_Comma_Wellness 2007 5+7 Forecast" xfId="278"/>
    <cellStyle name="_Comma_Worksheet in 2008 Business Plan Review Template_final" xfId="279"/>
    <cellStyle name="_Comma_Worksheet in Supplemental Presentation" xfId="280"/>
    <cellStyle name="_Currency" xfId="281"/>
    <cellStyle name="_Currency_0+12 Care Solutions WD7 1.10.08 v3 - to SCS" xfId="282"/>
    <cellStyle name="_Currency_0+12 Forecast" xfId="283"/>
    <cellStyle name="_Currency_0+12 HSG FINAL" xfId="284"/>
    <cellStyle name="_Currency_10+2 Rollforward template" xfId="285"/>
    <cellStyle name="_Currency_2004_2005 EBITDA Bridge" xfId="286"/>
    <cellStyle name="_Currency_2007 3+9 - Supplemental Schedules" xfId="287"/>
    <cellStyle name="_Currency_2007 3+9 Forecast - Disease Solutions V4" xfId="288"/>
    <cellStyle name="_Currency_2007 3+9 Margins" xfId="289"/>
    <cellStyle name="_Currency_2007 3+9 SUMMARY" xfId="290"/>
    <cellStyle name="_Currency_2007 3+9 SUMMARY 04.14.07" xfId="291"/>
    <cellStyle name="_Currency_2007 5+7 - Supplemental Schedules (v3)" xfId="292"/>
    <cellStyle name="_Currency_2007 5+7 SUMMARY" xfId="293"/>
    <cellStyle name="_Currency_2007 7+5 - Supplemental Schedules" xfId="294"/>
    <cellStyle name="_Currency_2007 7+5 Revenue Rollforward (URN)" xfId="295"/>
    <cellStyle name="_Currency_2007 9+3 Analysis_AP" xfId="296"/>
    <cellStyle name="_Currency_2007 Budget - Supplemental Schedules" xfId="297"/>
    <cellStyle name="_Currency_2007 Revenue Rollforward - HCDS - 10-18-07" xfId="298"/>
    <cellStyle name="_Currency_2007 Revenue Rollforward - HCDS - 11-02-07" xfId="299"/>
    <cellStyle name="_Currency_2007_2008_Growth_Slides_11_02" xfId="300"/>
    <cellStyle name="_Currency_2008 @ 10+2 FCST" xfId="301"/>
    <cellStyle name="_Currency_2008 7+5 Revenue Rollforward (URN)" xfId="302"/>
    <cellStyle name="_Currency_2008 Bi weekly Template" xfId="303"/>
    <cellStyle name="_Currency_2008 Bi-weekly SHS Best Est. &amp; Rev Rfwd 7-19-07" xfId="304"/>
    <cellStyle name="_Currency_2008 Bi-weekly SHS Best Est. &amp; Rev Rfwd 7-26-07" xfId="305"/>
    <cellStyle name="_Currency_2008 Bi-weekly SHS Best Est. Rev Rfwd 11-02-07" xfId="306"/>
    <cellStyle name="_Currency_2008 Executive Summary" xfId="307"/>
    <cellStyle name="_Currency_2008 HCDS Exec Summary" xfId="308"/>
    <cellStyle name="_Currency_2008 Pipeline Rollforward_HSG" xfId="309"/>
    <cellStyle name="_Currency_2008 Revenue Target 8-17-07 for Heather" xfId="310"/>
    <cellStyle name="_Currency_2008 Summary Detail - Dawn and John P." xfId="311"/>
    <cellStyle name="_Currency_2008 UBH Best Est  Roll 10+2 080131" xfId="312"/>
    <cellStyle name="_Currency_2008 UPLOAD Template EXTERNAL (10+2)" xfId="313"/>
    <cellStyle name="_Currency_2008-04 Power Point Load" xfId="314"/>
    <cellStyle name="_Currency_2009 2+10 Fcst Template - Schedules A-D.xls;F.xls;H.xls;M-Q use this file" xfId="315"/>
    <cellStyle name="_Currency_2009-02 Power Point Load" xfId="316"/>
    <cellStyle name="_Currency_2010 2+10_GM FCST" xfId="317"/>
    <cellStyle name="_Currency_3+9 known-gap highlevel v4" xfId="318"/>
    <cellStyle name="_Currency_3+9 Revenue Forecasting tool - essbase based" xfId="319"/>
    <cellStyle name="_Currency_5+7 Preview" xfId="320"/>
    <cellStyle name="_Currency_560" xfId="321"/>
    <cellStyle name="_Currency_7+5 Int-Ewd-Ext" xfId="322"/>
    <cellStyle name="_Currency_7+5 Pipeline Rollforward (ACN)" xfId="323"/>
    <cellStyle name="_Currency_7-19-07 SHS CEO Report Final Expanded View" xfId="324"/>
    <cellStyle name="_Currency_9+3_Budget Forecast Timeline v2." xfId="325"/>
    <cellStyle name="_Currency_A9" xfId="326"/>
    <cellStyle name="_Currency_Bi weekly rollforward 11 1 07v2" xfId="327"/>
    <cellStyle name="_Currency_Bi weekly rollforward 11 29 08 w DV updates" xfId="328"/>
    <cellStyle name="_Currency_Bi weekly rollforward 12-13-07" xfId="329"/>
    <cellStyle name="_Currency_Bi weekly rollforward 1-24-08" xfId="330"/>
    <cellStyle name="_Currency_Bi weekly rollforward 1-9-08" xfId="331"/>
    <cellStyle name="_Currency_Bi weekly rollforward 8.16.07 v1" xfId="332"/>
    <cellStyle name="_Currency_Big Customer PL 8+4 Pierce Sch A_V1" xfId="333"/>
    <cellStyle name="_Currency_Bi-weekly SHS Best Est. Rev Rfwd 7-05-07" xfId="334"/>
    <cellStyle name="_Currency_Bi-weekly SHS Best Est. Rev Rfwd 7-26-07 Final" xfId="335"/>
    <cellStyle name="_Currency_Biweekly with Hansen model" xfId="336"/>
    <cellStyle name="_Currency_Book_commissaires_Sept12" xfId="337"/>
    <cellStyle name="_Currency_Book1" xfId="338"/>
    <cellStyle name="_Currency_Book2" xfId="339"/>
    <cellStyle name="_Currency_Bridge - 2008 Revenue Bud" xfId="340"/>
    <cellStyle name="_Currency_Bronco 2005 Guidance Summary 01.19.05" xfId="341"/>
    <cellStyle name="_Currency_Bronco Screen 10.20.04" xfId="342"/>
    <cellStyle name="_Currency_Bronco Screen 8.21.04" xfId="343"/>
    <cellStyle name="_Currency_Bronco Ten-Year DCF Model (CD) V2 9.1.04" xfId="344"/>
    <cellStyle name="_Currency_CER (41270)" xfId="345"/>
    <cellStyle name="_Currency_CHARTERHOUSE OPERATING MODEL- Revised July 25" xfId="346"/>
    <cellStyle name="_Currency_Copy of Point BS Variance Analysis (BT Update) 12.16.05" xfId="347"/>
    <cellStyle name="_Currency_Copy of Point BS Variance Analysis FINAL 12.19.05 v2" xfId="348"/>
    <cellStyle name="_Currency_Cost Savings 5+7" xfId="349"/>
    <cellStyle name="_Currency_DCF - 20 Year" xfId="350"/>
    <cellStyle name="_Currency_Dental 2008-2010 best estimate model 3+9 version 4-9-07" xfId="351"/>
    <cellStyle name="_Currency_Emp-Pay-PS 2006-2007-2008v4" xfId="352"/>
    <cellStyle name="_Currency_Essbase load Rev Mem COC by Channel &amp; Customer" xfId="353"/>
    <cellStyle name="_Currency_Essbase pull_HSG Consol_prod suite_revised for 7+5FC v2" xfId="354"/>
    <cellStyle name="_Currency_Est Stretch" xfId="355"/>
    <cellStyle name="_Currency_Financial Review 10.02.07" xfId="356"/>
    <cellStyle name="_Currency_Financial Review 8.22.07" xfId="357"/>
    <cellStyle name="_Currency_Financial Review 8.25.07" xfId="358"/>
    <cellStyle name="_Currency_Financial Slides" xfId="359"/>
    <cellStyle name="_Currency_FTEs PS 5+7" xfId="360"/>
    <cellStyle name="_Currency_Gap Analysis" xfId="361"/>
    <cellStyle name="_Currency_GBS Bi_Weekly 02-06-08" xfId="362"/>
    <cellStyle name="_Currency_GIS_SCS Cost Control" xfId="363"/>
    <cellStyle name="_Currency_GM" xfId="364"/>
    <cellStyle name="_Currency_HCDS Exec Summary_v2" xfId="365"/>
    <cellStyle name="_Currency_HCDS FTE 5+7 by month" xfId="366"/>
    <cellStyle name="_Currency_HCDS Revenue Rollforward (HCDS)" xfId="367"/>
    <cellStyle name="_Currency_HSG 2008 Budget Bridge - KLD3" xfId="368"/>
    <cellStyle name="_Currency_HSG quarterly" xfId="369"/>
    <cellStyle name="_Currency_HSS IS DCF 10 Year - 12.23.04" xfId="370"/>
    <cellStyle name="_Currency_Int-Ext-EWD - GBS V2" xfId="371"/>
    <cellStyle name="_Currency_John Way New and Improved GM Analysis_2009@ 2+10" xfId="372"/>
    <cellStyle name="_Currency_Known Rev - Gap Rept 20071102" xfId="373"/>
    <cellStyle name="_Currency_lbo_short_form" xfId="374"/>
    <cellStyle name="_Currency_May 2007 Product Reporting - HCDS" xfId="375"/>
    <cellStyle name="_Currency_Membership" xfId="376"/>
    <cellStyle name="_Currency_model for lehman 19jul02" xfId="377"/>
    <cellStyle name="_Currency_New Mexico Tax Issue 02.15.05" xfId="378"/>
    <cellStyle name="_Currency_OptumHealth ACR Targets_110607v2" xfId="379"/>
    <cellStyle name="_Currency_Ovations 2+10 Impacts_03.27.08" xfId="380"/>
    <cellStyle name="_Currency_Ovations Program Template" xfId="381"/>
    <cellStyle name="_Currency_P&amp;L Sched" xfId="382"/>
    <cellStyle name="_Currency_PacifiCare Health Systems Screening Analysis 02.04.05" xfId="383"/>
    <cellStyle name="_Currency_Page 11 - Operating Costs" xfId="384"/>
    <cellStyle name="_Currency_pi5" xfId="385"/>
    <cellStyle name="_Currency_pi5_Report 3" xfId="386"/>
    <cellStyle name="_Currency_pi5_Sheet2" xfId="387"/>
    <cellStyle name="_Currency_pi5_Sheet3" xfId="388"/>
    <cellStyle name="_Currency_Pierce County 2+10 revenue forecast SFO" xfId="389"/>
    <cellStyle name="_Currency_Pierce County PL 5+7 Pierce Sch A_V4" xfId="390"/>
    <cellStyle name="_Currency_Pipeline Rollforward_HSG" xfId="391"/>
    <cellStyle name="_Currency_PL Rollforward Template" xfId="392"/>
    <cellStyle name="_Currency_PL Summ-Detail_2007" xfId="393"/>
    <cellStyle name="_Currency_Productivity Docs" xfId="394"/>
    <cellStyle name="_Currency_Revised Downside Case 25 July" xfId="395"/>
    <cellStyle name="_Currency_Revised Downside Case 25 July_LBO Model for Banks (with Lehman cases)" xfId="396"/>
    <cellStyle name="_Currency_Risk Responsibility Matrix 8.13.04" xfId="397"/>
    <cellStyle name="_Currency_Screening Tool - CHA 12.18.05" xfId="398"/>
    <cellStyle name="_Currency_SCS 7+5 Capital FCST Template" xfId="399"/>
    <cellStyle name="_Currency_SKM Valuation - Consideration Analysis 02.24.05" xfId="400"/>
    <cellStyle name="_Currency_SLT Finance Slides_081807" xfId="401"/>
    <cellStyle name="_Currency_Status Update Fender 8.02.06" xfId="402"/>
    <cellStyle name="_Currency_Supplemental Schedules 1+11 FCST" xfId="403"/>
    <cellStyle name="_Currency_Supplemental Schedules UPDATE" xfId="404"/>
    <cellStyle name="_Currency_surbid4 cloture" xfId="405"/>
    <cellStyle name="_Currency_surbid4 cloture_1" xfId="406"/>
    <cellStyle name="_Currency_surbid4 cloture_1_Report 3" xfId="407"/>
    <cellStyle name="_Currency_surbid4 cloture_1_Sheet2" xfId="408"/>
    <cellStyle name="_Currency_surbid4 cloture_1_Sheet3" xfId="409"/>
    <cellStyle name="_Currency_surbid4 cloture_Report 3" xfId="410"/>
    <cellStyle name="_Currency_surbid4 cloture_Sheet2" xfId="411"/>
    <cellStyle name="_Currency_surbid4 cloture_Sheet3" xfId="412"/>
    <cellStyle name="_Currency_TallGuy first model" xfId="413"/>
    <cellStyle name="_Currency_tropicos5" xfId="414"/>
    <cellStyle name="_Currency_tropicos5_victoria 6nov01" xfId="415"/>
    <cellStyle name="_Currency_UBH Bi-Weekly 110107_10+2" xfId="416"/>
    <cellStyle name="_Currency_valuation report_Sept10b" xfId="417"/>
    <cellStyle name="_Currency_voice1.xls Chart 1" xfId="418"/>
    <cellStyle name="_Currency_voice1.xls Chart 1_victoria 6nov01" xfId="419"/>
    <cellStyle name="_Currency_VSTA ODSY 11.17.03" xfId="420"/>
    <cellStyle name="_Currency_Wellness 2007 5+7 Forecast" xfId="421"/>
    <cellStyle name="_Currency_Worksheet in 2008 Business Plan Review Template_final" xfId="422"/>
    <cellStyle name="_Currency_Worksheet in Supplemental Presentation" xfId="423"/>
    <cellStyle name="_CurrencySpace" xfId="424"/>
    <cellStyle name="_CurrencySpace_0+12 Care Solutions WD7 1.10.08 v3 - to SCS" xfId="425"/>
    <cellStyle name="_CurrencySpace_0+12 Forecast" xfId="426"/>
    <cellStyle name="_CurrencySpace_0+12 HSG FINAL" xfId="427"/>
    <cellStyle name="_CurrencySpace_10+2 Rollforward template" xfId="428"/>
    <cellStyle name="_CurrencySpace_2004_2005 EBITDA Bridge" xfId="429"/>
    <cellStyle name="_CurrencySpace_2007 3+9 - Supplemental Schedules" xfId="430"/>
    <cellStyle name="_CurrencySpace_2007 3+9 Forecast - Disease Solutions V4" xfId="431"/>
    <cellStyle name="_CurrencySpace_2007 3+9 Margins" xfId="432"/>
    <cellStyle name="_CurrencySpace_2007 3+9 SUMMARY" xfId="433"/>
    <cellStyle name="_CurrencySpace_2007 3+9 SUMMARY 04.14.07" xfId="434"/>
    <cellStyle name="_CurrencySpace_2007 5+7 - Supplemental Schedules (v3)" xfId="435"/>
    <cellStyle name="_CurrencySpace_2007 5+7 SUMMARY" xfId="436"/>
    <cellStyle name="_CurrencySpace_2007 7+5 - Supplemental Schedules" xfId="437"/>
    <cellStyle name="_CurrencySpace_2007 7+5 Revenue Rollforward (URN)" xfId="438"/>
    <cellStyle name="_CurrencySpace_2007 9+3 Analysis_AP" xfId="439"/>
    <cellStyle name="_CurrencySpace_2007 Budget - Supplemental Schedules" xfId="440"/>
    <cellStyle name="_CurrencySpace_2007 Revenue Rollforward - HCDS - 10-18-07" xfId="441"/>
    <cellStyle name="_CurrencySpace_2007 Revenue Rollforward - HCDS - 11-02-07" xfId="442"/>
    <cellStyle name="_CurrencySpace_2007_2008_Growth_Slides_11_02" xfId="443"/>
    <cellStyle name="_CurrencySpace_2008 @ 10+2 FCST" xfId="444"/>
    <cellStyle name="_CurrencySpace_2008 7+5 Revenue Rollforward (URN)" xfId="445"/>
    <cellStyle name="_CurrencySpace_2008 Bi weekly Template" xfId="446"/>
    <cellStyle name="_CurrencySpace_2008 Bi-weekly SHS Best Est. &amp; Rev Rfwd 7-19-07" xfId="447"/>
    <cellStyle name="_CurrencySpace_2008 Bi-weekly SHS Best Est. &amp; Rev Rfwd 7-26-07" xfId="448"/>
    <cellStyle name="_CurrencySpace_2008 Bi-weekly SHS Best Est. Rev Rfwd 11-02-07" xfId="449"/>
    <cellStyle name="_CurrencySpace_2008 Executive Summary" xfId="450"/>
    <cellStyle name="_CurrencySpace_2008 HCDS Exec Summary" xfId="451"/>
    <cellStyle name="_CurrencySpace_2008 Pipeline Rollforward_HSG" xfId="452"/>
    <cellStyle name="_CurrencySpace_2008 Revenue Target 8-17-07 for Heather" xfId="453"/>
    <cellStyle name="_CurrencySpace_2008 Summary Detail - Dawn and John P." xfId="454"/>
    <cellStyle name="_CurrencySpace_2008 UBH Best Est  Roll 10+2 080131" xfId="455"/>
    <cellStyle name="_CurrencySpace_2008 UPLOAD Template EXTERNAL (10+2)" xfId="456"/>
    <cellStyle name="_CurrencySpace_2008-04 Power Point Load" xfId="457"/>
    <cellStyle name="_CurrencySpace_2009 2+10 Fcst Template - Schedules A-D.xls;F.xls;H.xls;M-Q use this file" xfId="458"/>
    <cellStyle name="_CurrencySpace_2009-02 Power Point Load" xfId="459"/>
    <cellStyle name="_CurrencySpace_2010 2+10_GM FCST" xfId="460"/>
    <cellStyle name="_CurrencySpace_3+9 known-gap highlevel v4" xfId="461"/>
    <cellStyle name="_CurrencySpace_3+9 Revenue Forecasting tool - essbase based" xfId="462"/>
    <cellStyle name="_CurrencySpace_5+7 Preview" xfId="463"/>
    <cellStyle name="_CurrencySpace_560" xfId="464"/>
    <cellStyle name="_CurrencySpace_7+5 Int-Ewd-Ext" xfId="465"/>
    <cellStyle name="_CurrencySpace_7+5 Pipeline Rollforward (ACN)" xfId="466"/>
    <cellStyle name="_CurrencySpace_7-19-07 SHS CEO Report Final Expanded View" xfId="467"/>
    <cellStyle name="_CurrencySpace_9+3_Budget Forecast Timeline v2." xfId="468"/>
    <cellStyle name="_CurrencySpace_A9" xfId="469"/>
    <cellStyle name="_CurrencySpace_Bi weekly rollforward 11 1 07v2" xfId="470"/>
    <cellStyle name="_CurrencySpace_Bi weekly rollforward 11 29 08 w DV updates" xfId="471"/>
    <cellStyle name="_CurrencySpace_Bi weekly rollforward 12-13-07" xfId="472"/>
    <cellStyle name="_CurrencySpace_Bi weekly rollforward 1-24-08" xfId="473"/>
    <cellStyle name="_CurrencySpace_Bi weekly rollforward 1-9-08" xfId="474"/>
    <cellStyle name="_CurrencySpace_Bi weekly rollforward 8.16.07 v1" xfId="475"/>
    <cellStyle name="_CurrencySpace_Big Customer PL 8+4 Pierce Sch A_V1" xfId="476"/>
    <cellStyle name="_CurrencySpace_Bi-weekly SHS Best Est. Rev Rfwd 7-05-07" xfId="477"/>
    <cellStyle name="_CurrencySpace_Bi-weekly SHS Best Est. Rev Rfwd 7-26-07 Final" xfId="478"/>
    <cellStyle name="_CurrencySpace_Biweekly with Hansen model" xfId="479"/>
    <cellStyle name="_CurrencySpace_Book1" xfId="480"/>
    <cellStyle name="_CurrencySpace_Book2" xfId="481"/>
    <cellStyle name="_CurrencySpace_Bridge - 2008 Revenue Bud" xfId="482"/>
    <cellStyle name="_CurrencySpace_Bronco 2005 Guidance Summary 01.19.05" xfId="483"/>
    <cellStyle name="_CurrencySpace_Bronco Screen 10.20.04" xfId="484"/>
    <cellStyle name="_CurrencySpace_Bronco Screen 8.21.04" xfId="485"/>
    <cellStyle name="_CurrencySpace_Bronco Ten-Year DCF Model (CD) V2 9.1.04" xfId="486"/>
    <cellStyle name="_CurrencySpace_Capex per UMTS Potential" xfId="487"/>
    <cellStyle name="_CurrencySpace_CER (41270)" xfId="488"/>
    <cellStyle name="_CurrencySpace_Copy of Point BS Variance Analysis (BT Update) 12.16.05" xfId="489"/>
    <cellStyle name="_CurrencySpace_Copy of Point BS Variance Analysis FINAL 12.19.05 v2" xfId="490"/>
    <cellStyle name="_CurrencySpace_Cost Savings 5+7" xfId="491"/>
    <cellStyle name="_CurrencySpace_DCF - 20 Year" xfId="492"/>
    <cellStyle name="_CurrencySpace_Dental 2008-2010 best estimate model 3+9 version 4-9-07" xfId="493"/>
    <cellStyle name="_CurrencySpace_Emp-Pay-PS 2006-2007-2008v4" xfId="494"/>
    <cellStyle name="_CurrencySpace_Essbase load Rev Mem COC by Channel &amp; Customer" xfId="495"/>
    <cellStyle name="_CurrencySpace_Essbase pull_HSG Consol_prod suite_revised for 7+5FC v2" xfId="496"/>
    <cellStyle name="_CurrencySpace_Est Stretch" xfId="497"/>
    <cellStyle name="_CurrencySpace_Financial Review 10.02.07" xfId="498"/>
    <cellStyle name="_CurrencySpace_Financial Review 8.22.07" xfId="499"/>
    <cellStyle name="_CurrencySpace_Financial Review 8.25.07" xfId="500"/>
    <cellStyle name="_CurrencySpace_Financial Slides" xfId="501"/>
    <cellStyle name="_CurrencySpace_FTEs PS 5+7" xfId="502"/>
    <cellStyle name="_CurrencySpace_Gap Analysis" xfId="503"/>
    <cellStyle name="_CurrencySpace_GBS Bi_Weekly 02-06-08" xfId="504"/>
    <cellStyle name="_CurrencySpace_GIS_SCS Cost Control" xfId="505"/>
    <cellStyle name="_CurrencySpace_GM" xfId="506"/>
    <cellStyle name="_CurrencySpace_HCDS Exec Summary_v2" xfId="507"/>
    <cellStyle name="_CurrencySpace_HCDS FTE 5+7 by month" xfId="508"/>
    <cellStyle name="_CurrencySpace_HCDS Revenue Rollforward (HCDS)" xfId="509"/>
    <cellStyle name="_CurrencySpace_HSG 2008 Budget Bridge - KLD3" xfId="510"/>
    <cellStyle name="_CurrencySpace_HSG quarterly" xfId="511"/>
    <cellStyle name="_CurrencySpace_HSS IS DCF 10 Year - 12.23.04" xfId="512"/>
    <cellStyle name="_CurrencySpace_Int-Ext-EWD - GBS V2" xfId="513"/>
    <cellStyle name="_CurrencySpace_John Way New and Improved GM Analysis_2009@ 2+10" xfId="514"/>
    <cellStyle name="_CurrencySpace_Known Rev - Gap Rept 20071102" xfId="515"/>
    <cellStyle name="_CurrencySpace_lbo_short_form" xfId="516"/>
    <cellStyle name="_CurrencySpace_May 2007 Product Reporting - HCDS" xfId="517"/>
    <cellStyle name="_CurrencySpace_Membership" xfId="518"/>
    <cellStyle name="_CurrencySpace_New Mexico Tax Issue 02.15.05" xfId="519"/>
    <cellStyle name="_CurrencySpace_OptumHealth ACR Targets_110607v2" xfId="520"/>
    <cellStyle name="_CurrencySpace_Ovations 2+10 Impacts_03.27.08" xfId="521"/>
    <cellStyle name="_CurrencySpace_Ovations Program Template" xfId="522"/>
    <cellStyle name="_CurrencySpace_P&amp;L Sched" xfId="523"/>
    <cellStyle name="_CurrencySpace_PacifiCare Health Systems Screening Analysis 02.04.05" xfId="524"/>
    <cellStyle name="_CurrencySpace_Page 11 - Operating Costs" xfId="525"/>
    <cellStyle name="_CurrencySpace_Pierce County 2+10 revenue forecast SFO" xfId="526"/>
    <cellStyle name="_CurrencySpace_Pierce County PL 5+7 Pierce Sch A_V4" xfId="527"/>
    <cellStyle name="_CurrencySpace_Pipeline Rollforward_HSG" xfId="528"/>
    <cellStyle name="_CurrencySpace_PL Rollforward Template" xfId="529"/>
    <cellStyle name="_CurrencySpace_PL Summ-Detail_2007" xfId="530"/>
    <cellStyle name="_CurrencySpace_Productivity Docs" xfId="531"/>
    <cellStyle name="_CurrencySpace_Risk Responsibility Matrix 8.13.04" xfId="532"/>
    <cellStyle name="_CurrencySpace_Screening Tool - CHA 12.18.05" xfId="533"/>
    <cellStyle name="_CurrencySpace_SCS 7+5 Capital FCST Template" xfId="534"/>
    <cellStyle name="_CurrencySpace_SKM Valuation - Consideration Analysis 02.24.05" xfId="535"/>
    <cellStyle name="_CurrencySpace_SLT Finance Slides_081807" xfId="536"/>
    <cellStyle name="_CurrencySpace_Status Update Fender 8.02.06" xfId="537"/>
    <cellStyle name="_CurrencySpace_Supplemental Schedules 1+11 FCST" xfId="538"/>
    <cellStyle name="_CurrencySpace_Supplemental Schedules UPDATE" xfId="539"/>
    <cellStyle name="_CurrencySpace_UBH Bi-Weekly 110107_10+2" xfId="540"/>
    <cellStyle name="_CurrencySpace_VSTA ODSY 11.17.03" xfId="541"/>
    <cellStyle name="_CurrencySpace_WACC Analysis" xfId="542"/>
    <cellStyle name="_CurrencySpace_Wellness 2007 5+7 Forecast" xfId="543"/>
    <cellStyle name="_CurrencySpace_Worksheet in 2008 Business Plan Review Template_final" xfId="544"/>
    <cellStyle name="_CurrencySpace_Worksheet in Supplemental Presentation" xfId="545"/>
    <cellStyle name="_Dept Code Renumbering" xfId="546"/>
    <cellStyle name="_Dept Code Renumbering_Report 3" xfId="547"/>
    <cellStyle name="_Dept Code Renumbering_Sheet2" xfId="548"/>
    <cellStyle name="_Dept Code Renumbering_Sheet3" xfId="549"/>
    <cellStyle name="_EAP Rev" xfId="550"/>
    <cellStyle name="_EAP Rev_Report 3" xfId="551"/>
    <cellStyle name="_EAP Rev_Sheet2" xfId="552"/>
    <cellStyle name="_EAP Rev_Sheet3" xfId="553"/>
    <cellStyle name="_Euro" xfId="554"/>
    <cellStyle name="_External Detail for schedules" xfId="555"/>
    <cellStyle name="_External Detail for schedules (Consolidated)" xfId="556"/>
    <cellStyle name="_External Detail for schedules (Consolidated)_Report 3" xfId="557"/>
    <cellStyle name="_External Detail for schedules (Consolidated)_Sheet2" xfId="558"/>
    <cellStyle name="_External Detail for schedules (Consolidated)_Sheet3" xfId="559"/>
    <cellStyle name="_External Detail for schedules_Report 3" xfId="560"/>
    <cellStyle name="_External Detail for schedules_Sheet2" xfId="561"/>
    <cellStyle name="_External Detail for schedules_Sheet3" xfId="562"/>
    <cellStyle name="_Feb PS Ext Rev" xfId="563"/>
    <cellStyle name="_Feb PS Ext Rev_Report 3" xfId="564"/>
    <cellStyle name="_Feb PS Ext Rev_Sheet2" xfId="565"/>
    <cellStyle name="_Feb PS Ext Rev_Sheet3" xfId="566"/>
    <cellStyle name="_Final Master Finalcials" xfId="567"/>
    <cellStyle name="_Final Master Finalcials_Bi weekly rollforward 11 29 08 w DV updates" xfId="568"/>
    <cellStyle name="_Final Master Finalcials_Bi weekly rollforward 11 29 08 w DV updates_Report 3" xfId="569"/>
    <cellStyle name="_Final Master Finalcials_Bi weekly rollforward 11 29 08 w DV updates_Sheet2" xfId="570"/>
    <cellStyle name="_Final Master Finalcials_Bi weekly rollforward 11 29 08 w DV updates_Sheet3" xfId="571"/>
    <cellStyle name="_Final Master Finalcials_Bi weekly rollforward 12-13-07" xfId="572"/>
    <cellStyle name="_Final Master Finalcials_Bi weekly rollforward 12-13-07_Report 3" xfId="573"/>
    <cellStyle name="_Final Master Finalcials_Bi weekly rollforward 12-13-07_Sheet2" xfId="574"/>
    <cellStyle name="_Final Master Finalcials_Bi weekly rollforward 12-13-07_Sheet3" xfId="575"/>
    <cellStyle name="_Final Master Finalcials_Bi weekly rollforward 1-24-08" xfId="576"/>
    <cellStyle name="_Final Master Finalcials_Bi weekly rollforward 1-24-08_Report 3" xfId="577"/>
    <cellStyle name="_Final Master Finalcials_Bi weekly rollforward 1-24-08_Sheet2" xfId="578"/>
    <cellStyle name="_Final Master Finalcials_Bi weekly rollforward 1-24-08_Sheet3" xfId="579"/>
    <cellStyle name="_Final Master Finalcials_Bi weekly rollforward 1-9-08" xfId="580"/>
    <cellStyle name="_Final Master Finalcials_Bi weekly rollforward 1-9-08_Report 3" xfId="581"/>
    <cellStyle name="_Final Master Finalcials_Bi weekly rollforward 1-9-08_Sheet2" xfId="582"/>
    <cellStyle name="_Final Master Finalcials_Bi weekly rollforward 1-9-08_Sheet3" xfId="583"/>
    <cellStyle name="_Final Master Finalcials_OptumHealth ACR Targets_110607v2" xfId="584"/>
    <cellStyle name="_Final Master Finalcials_OptumHealth ACR Targets_110607v2_Report 3" xfId="585"/>
    <cellStyle name="_Final Master Finalcials_OptumHealth ACR Targets_110607v2_Sheet2" xfId="586"/>
    <cellStyle name="_Final Master Finalcials_OptumHealth ACR Targets_110607v2_Sheet3" xfId="587"/>
    <cellStyle name="_Final Master Finalcials_Report 3" xfId="588"/>
    <cellStyle name="_Final Master Finalcials_Sheet2" xfId="589"/>
    <cellStyle name="_Final Master Finalcials_Sheet3" xfId="590"/>
    <cellStyle name="_Final Master Finalcials_with EBITA" xfId="591"/>
    <cellStyle name="_Final Master Finalcials_with EBITA_Bi weekly rollforward 11 29 08 w DV updates" xfId="592"/>
    <cellStyle name="_Final Master Finalcials_with EBITA_Bi weekly rollforward 11 29 08 w DV updates_Report 3" xfId="593"/>
    <cellStyle name="_Final Master Finalcials_with EBITA_Bi weekly rollforward 11 29 08 w DV updates_Sheet2" xfId="594"/>
    <cellStyle name="_Final Master Finalcials_with EBITA_Bi weekly rollforward 11 29 08 w DV updates_Sheet3" xfId="595"/>
    <cellStyle name="_Final Master Finalcials_with EBITA_Bi weekly rollforward 12-13-07" xfId="596"/>
    <cellStyle name="_Final Master Finalcials_with EBITA_Bi weekly rollforward 12-13-07_Report 3" xfId="597"/>
    <cellStyle name="_Final Master Finalcials_with EBITA_Bi weekly rollforward 12-13-07_Sheet2" xfId="598"/>
    <cellStyle name="_Final Master Finalcials_with EBITA_Bi weekly rollforward 12-13-07_Sheet3" xfId="599"/>
    <cellStyle name="_Final Master Finalcials_with EBITA_Bi weekly rollforward 1-24-08" xfId="600"/>
    <cellStyle name="_Final Master Finalcials_with EBITA_Bi weekly rollforward 1-24-08_Report 3" xfId="601"/>
    <cellStyle name="_Final Master Finalcials_with EBITA_Bi weekly rollforward 1-24-08_Sheet2" xfId="602"/>
    <cellStyle name="_Final Master Finalcials_with EBITA_Bi weekly rollforward 1-24-08_Sheet3" xfId="603"/>
    <cellStyle name="_Final Master Finalcials_with EBITA_Bi weekly rollforward 1-9-08" xfId="604"/>
    <cellStyle name="_Final Master Finalcials_with EBITA_Bi weekly rollforward 1-9-08_Report 3" xfId="605"/>
    <cellStyle name="_Final Master Finalcials_with EBITA_Bi weekly rollforward 1-9-08_Sheet2" xfId="606"/>
    <cellStyle name="_Final Master Finalcials_with EBITA_Bi weekly rollforward 1-9-08_Sheet3" xfId="607"/>
    <cellStyle name="_Final Master Finalcials_with EBITA_OptumHealth ACR Targets_110607v2" xfId="608"/>
    <cellStyle name="_Final Master Finalcials_with EBITA_OptumHealth ACR Targets_110607v2_Report 3" xfId="609"/>
    <cellStyle name="_Final Master Finalcials_with EBITA_OptumHealth ACR Targets_110607v2_Sheet2" xfId="610"/>
    <cellStyle name="_Final Master Finalcials_with EBITA_OptumHealth ACR Targets_110607v2_Sheet3" xfId="611"/>
    <cellStyle name="_Final Master Finalcials_with EBITA_Report 3" xfId="612"/>
    <cellStyle name="_Final Master Finalcials_with EBITA_Sheet2" xfId="613"/>
    <cellStyle name="_Final Master Finalcials_with EBITA_Sheet3" xfId="614"/>
    <cellStyle name="_Final Master Financials 19-10-01" xfId="615"/>
    <cellStyle name="_Final Master Financials 19-10-01_Bi weekly rollforward 11 29 08 w DV updates" xfId="616"/>
    <cellStyle name="_Final Master Financials 19-10-01_Bi weekly rollforward 11 29 08 w DV updates_Report 3" xfId="617"/>
    <cellStyle name="_Final Master Financials 19-10-01_Bi weekly rollforward 11 29 08 w DV updates_Sheet2" xfId="618"/>
    <cellStyle name="_Final Master Financials 19-10-01_Bi weekly rollforward 11 29 08 w DV updates_Sheet3" xfId="619"/>
    <cellStyle name="_Final Master Financials 19-10-01_Bi weekly rollforward 12-13-07" xfId="620"/>
    <cellStyle name="_Final Master Financials 19-10-01_Bi weekly rollforward 12-13-07_Report 3" xfId="621"/>
    <cellStyle name="_Final Master Financials 19-10-01_Bi weekly rollforward 12-13-07_Sheet2" xfId="622"/>
    <cellStyle name="_Final Master Financials 19-10-01_Bi weekly rollforward 12-13-07_Sheet3" xfId="623"/>
    <cellStyle name="_Final Master Financials 19-10-01_Bi weekly rollforward 1-24-08" xfId="624"/>
    <cellStyle name="_Final Master Financials 19-10-01_Bi weekly rollforward 1-24-08_Report 3" xfId="625"/>
    <cellStyle name="_Final Master Financials 19-10-01_Bi weekly rollforward 1-24-08_Sheet2" xfId="626"/>
    <cellStyle name="_Final Master Financials 19-10-01_Bi weekly rollforward 1-24-08_Sheet3" xfId="627"/>
    <cellStyle name="_Final Master Financials 19-10-01_Bi weekly rollforward 1-9-08" xfId="628"/>
    <cellStyle name="_Final Master Financials 19-10-01_Bi weekly rollforward 1-9-08_Report 3" xfId="629"/>
    <cellStyle name="_Final Master Financials 19-10-01_Bi weekly rollforward 1-9-08_Sheet2" xfId="630"/>
    <cellStyle name="_Final Master Financials 19-10-01_Bi weekly rollforward 1-9-08_Sheet3" xfId="631"/>
    <cellStyle name="_Final Master Financials 19-10-01_OptumHealth ACR Targets_110607v2" xfId="632"/>
    <cellStyle name="_Final Master Financials 19-10-01_OptumHealth ACR Targets_110607v2_Report 3" xfId="633"/>
    <cellStyle name="_Final Master Financials 19-10-01_OptumHealth ACR Targets_110607v2_Sheet2" xfId="634"/>
    <cellStyle name="_Final Master Financials 19-10-01_OptumHealth ACR Targets_110607v2_Sheet3" xfId="635"/>
    <cellStyle name="_Final Master Financials 19-10-01_Report 3" xfId="636"/>
    <cellStyle name="_Final Master Financials 19-10-01_Sheet2" xfId="637"/>
    <cellStyle name="_Final Master Financials 19-10-01_Sheet3" xfId="638"/>
    <cellStyle name="_Financial Slides" xfId="639"/>
    <cellStyle name="_Financial Slides_Report 3" xfId="640"/>
    <cellStyle name="_Financial Slides_Sheet2" xfId="641"/>
    <cellStyle name="_Financial Slides_Sheet3" xfId="642"/>
    <cellStyle name="_Financials" xfId="643"/>
    <cellStyle name="_Financials_Report 3" xfId="644"/>
    <cellStyle name="_Financials_Sheet2" xfId="645"/>
    <cellStyle name="_Financials_Sheet3" xfId="646"/>
    <cellStyle name="_FTEs PS 5+7" xfId="647"/>
    <cellStyle name="_FTEs PS 5+7_Report 3" xfId="648"/>
    <cellStyle name="_FTEs PS 5+7_Sheet2" xfId="649"/>
    <cellStyle name="_FTEs PS 5+7_Sheet3" xfId="650"/>
    <cellStyle name="_Full CF String Excptn Map_4_OpH only" xfId="651"/>
    <cellStyle name="_Full CF String Excptn Map_4_OpH only_Report 3" xfId="652"/>
    <cellStyle name="_Full CF String Excptn Map_4_OpH only_Sheet2" xfId="653"/>
    <cellStyle name="_Full CF String Excptn Map_4_OpH only_Sheet3" xfId="654"/>
    <cellStyle name="_GM" xfId="655"/>
    <cellStyle name="_GM_Report 3" xfId="656"/>
    <cellStyle name="_GM_Sheet2" xfId="657"/>
    <cellStyle name="_GM_Sheet3" xfId="658"/>
    <cellStyle name="_Heading" xfId="659"/>
    <cellStyle name="_Heading_asian companies" xfId="660"/>
    <cellStyle name="_Highlight" xfId="661"/>
    <cellStyle name="_KKR - debt restatement" xfId="662"/>
    <cellStyle name="_KKR - debt restatement_Report 3" xfId="663"/>
    <cellStyle name="_KKR - debt restatement_Sheet2" xfId="664"/>
    <cellStyle name="_KKR - debt restatement_Sheet3" xfId="665"/>
    <cellStyle name="_Legrand Financials" xfId="666"/>
    <cellStyle name="_Legrand Financials_Bi weekly rollforward 11 29 08 w DV updates" xfId="667"/>
    <cellStyle name="_Legrand Financials_Bi weekly rollforward 11 29 08 w DV updates_Report 3" xfId="668"/>
    <cellStyle name="_Legrand Financials_Bi weekly rollforward 11 29 08 w DV updates_Sheet2" xfId="669"/>
    <cellStyle name="_Legrand Financials_Bi weekly rollforward 11 29 08 w DV updates_Sheet3" xfId="670"/>
    <cellStyle name="_Legrand Financials_Bi weekly rollforward 12-13-07" xfId="671"/>
    <cellStyle name="_Legrand Financials_Bi weekly rollforward 12-13-07_Report 3" xfId="672"/>
    <cellStyle name="_Legrand Financials_Bi weekly rollforward 12-13-07_Sheet2" xfId="673"/>
    <cellStyle name="_Legrand Financials_Bi weekly rollforward 12-13-07_Sheet3" xfId="674"/>
    <cellStyle name="_Legrand Financials_Bi weekly rollforward 1-24-08" xfId="675"/>
    <cellStyle name="_Legrand Financials_Bi weekly rollforward 1-24-08_Report 3" xfId="676"/>
    <cellStyle name="_Legrand Financials_Bi weekly rollforward 1-24-08_Sheet2" xfId="677"/>
    <cellStyle name="_Legrand Financials_Bi weekly rollforward 1-24-08_Sheet3" xfId="678"/>
    <cellStyle name="_Legrand Financials_Bi weekly rollforward 1-9-08" xfId="679"/>
    <cellStyle name="_Legrand Financials_Bi weekly rollforward 1-9-08_Report 3" xfId="680"/>
    <cellStyle name="_Legrand Financials_Bi weekly rollforward 1-9-08_Sheet2" xfId="681"/>
    <cellStyle name="_Legrand Financials_Bi weekly rollforward 1-9-08_Sheet3" xfId="682"/>
    <cellStyle name="_Legrand Financials_OptumHealth ACR Targets_110607v2" xfId="683"/>
    <cellStyle name="_Legrand Financials_OptumHealth ACR Targets_110607v2_Report 3" xfId="684"/>
    <cellStyle name="_Legrand Financials_OptumHealth ACR Targets_110607v2_Sheet2" xfId="685"/>
    <cellStyle name="_Legrand Financials_OptumHealth ACR Targets_110607v2_Sheet3" xfId="686"/>
    <cellStyle name="_Legrand Financials_Report 3" xfId="687"/>
    <cellStyle name="_Legrand Financials_Sheet2" xfId="688"/>
    <cellStyle name="_Legrand Financials_Sheet3" xfId="689"/>
    <cellStyle name="_Lehman - LBO  bis plan WW v.2.1" xfId="690"/>
    <cellStyle name="_Lehman - LBO  bis plan WW v.2.1_Bi weekly rollforward 11 29 08 w DV updates" xfId="691"/>
    <cellStyle name="_Lehman - LBO  bis plan WW v.2.1_Bi weekly rollforward 11 29 08 w DV updates_Report 3" xfId="692"/>
    <cellStyle name="_Lehman - LBO  bis plan WW v.2.1_Bi weekly rollforward 11 29 08 w DV updates_Sheet2" xfId="693"/>
    <cellStyle name="_Lehman - LBO  bis plan WW v.2.1_Bi weekly rollforward 11 29 08 w DV updates_Sheet3" xfId="694"/>
    <cellStyle name="_Lehman - LBO  bis plan WW v.2.1_Bi weekly rollforward 12-13-07" xfId="695"/>
    <cellStyle name="_Lehman - LBO  bis plan WW v.2.1_Bi weekly rollforward 12-13-07_Report 3" xfId="696"/>
    <cellStyle name="_Lehman - LBO  bis plan WW v.2.1_Bi weekly rollforward 12-13-07_Sheet2" xfId="697"/>
    <cellStyle name="_Lehman - LBO  bis plan WW v.2.1_Bi weekly rollforward 12-13-07_Sheet3" xfId="698"/>
    <cellStyle name="_Lehman - LBO  bis plan WW v.2.1_Bi weekly rollforward 1-24-08" xfId="699"/>
    <cellStyle name="_Lehman - LBO  bis plan WW v.2.1_Bi weekly rollforward 1-24-08_Report 3" xfId="700"/>
    <cellStyle name="_Lehman - LBO  bis plan WW v.2.1_Bi weekly rollforward 1-24-08_Sheet2" xfId="701"/>
    <cellStyle name="_Lehman - LBO  bis plan WW v.2.1_Bi weekly rollforward 1-24-08_Sheet3" xfId="702"/>
    <cellStyle name="_Lehman - LBO  bis plan WW v.2.1_Bi weekly rollforward 1-9-08" xfId="703"/>
    <cellStyle name="_Lehman - LBO  bis plan WW v.2.1_Bi weekly rollforward 1-9-08_Report 3" xfId="704"/>
    <cellStyle name="_Lehman - LBO  bis plan WW v.2.1_Bi weekly rollforward 1-9-08_Sheet2" xfId="705"/>
    <cellStyle name="_Lehman - LBO  bis plan WW v.2.1_Bi weekly rollforward 1-9-08_Sheet3" xfId="706"/>
    <cellStyle name="_Lehman - LBO  bis plan WW v.2.1_OptumHealth ACR Targets_110607v2" xfId="707"/>
    <cellStyle name="_Lehman - LBO  bis plan WW v.2.1_OptumHealth ACR Targets_110607v2_Report 3" xfId="708"/>
    <cellStyle name="_Lehman - LBO  bis plan WW v.2.1_OptumHealth ACR Targets_110607v2_Sheet2" xfId="709"/>
    <cellStyle name="_Lehman - LBO  bis plan WW v.2.1_OptumHealth ACR Targets_110607v2_Sheet3" xfId="710"/>
    <cellStyle name="_Lehman - LBO  bis plan WW v.2.1_Report 3" xfId="711"/>
    <cellStyle name="_Lehman - LBO  bis plan WW v.2.1_Sheet2" xfId="712"/>
    <cellStyle name="_Lehman - LBO  bis plan WW v.2.1_Sheet3" xfId="713"/>
    <cellStyle name="_Lehman LBO 28 03 02" xfId="714"/>
    <cellStyle name="_Lehman LBO 28 03 02_Bi weekly rollforward 11 29 08 w DV updates" xfId="715"/>
    <cellStyle name="_Lehman LBO 28 03 02_Bi weekly rollforward 11 29 08 w DV updates_Report 3" xfId="716"/>
    <cellStyle name="_Lehman LBO 28 03 02_Bi weekly rollforward 11 29 08 w DV updates_Sheet2" xfId="717"/>
    <cellStyle name="_Lehman LBO 28 03 02_Bi weekly rollforward 11 29 08 w DV updates_Sheet3" xfId="718"/>
    <cellStyle name="_Lehman LBO 28 03 02_Bi weekly rollforward 12-13-07" xfId="719"/>
    <cellStyle name="_Lehman LBO 28 03 02_Bi weekly rollforward 12-13-07_Report 3" xfId="720"/>
    <cellStyle name="_Lehman LBO 28 03 02_Bi weekly rollforward 12-13-07_Sheet2" xfId="721"/>
    <cellStyle name="_Lehman LBO 28 03 02_Bi weekly rollforward 12-13-07_Sheet3" xfId="722"/>
    <cellStyle name="_Lehman LBO 28 03 02_Bi weekly rollforward 1-24-08" xfId="723"/>
    <cellStyle name="_Lehman LBO 28 03 02_Bi weekly rollforward 1-24-08_Report 3" xfId="724"/>
    <cellStyle name="_Lehman LBO 28 03 02_Bi weekly rollforward 1-24-08_Sheet2" xfId="725"/>
    <cellStyle name="_Lehman LBO 28 03 02_Bi weekly rollforward 1-24-08_Sheet3" xfId="726"/>
    <cellStyle name="_Lehman LBO 28 03 02_Bi weekly rollforward 1-9-08" xfId="727"/>
    <cellStyle name="_Lehman LBO 28 03 02_Bi weekly rollforward 1-9-08_Report 3" xfId="728"/>
    <cellStyle name="_Lehman LBO 28 03 02_Bi weekly rollforward 1-9-08_Sheet2" xfId="729"/>
    <cellStyle name="_Lehman LBO 28 03 02_Bi weekly rollforward 1-9-08_Sheet3" xfId="730"/>
    <cellStyle name="_Lehman LBO 28 03 02_OptumHealth ACR Targets_110607v2" xfId="731"/>
    <cellStyle name="_Lehman LBO 28 03 02_OptumHealth ACR Targets_110607v2_Report 3" xfId="732"/>
    <cellStyle name="_Lehman LBO 28 03 02_OptumHealth ACR Targets_110607v2_Sheet2" xfId="733"/>
    <cellStyle name="_Lehman LBO 28 03 02_OptumHealth ACR Targets_110607v2_Sheet3" xfId="734"/>
    <cellStyle name="_Lehman LBO 28 03 02_Report 3" xfId="735"/>
    <cellStyle name="_Lehman LBO 28 03 02_Sheet2" xfId="736"/>
    <cellStyle name="_Lehman LBO 28 03 02_Sheet3" xfId="737"/>
    <cellStyle name="_Lev Fin LBO Model Oct 8_All Senior" xfId="738"/>
    <cellStyle name="_Lev Fin LBO Model Oct 8_All Senior_Report 3" xfId="739"/>
    <cellStyle name="_Lev Fin LBO Model Oct 8_All Senior_Sheet2" xfId="740"/>
    <cellStyle name="_Lev Fin LBO Model Oct 8_All Senior_Sheet3" xfId="741"/>
    <cellStyle name="_Lumina LBO Model 1 08 02 v4" xfId="742"/>
    <cellStyle name="_Lumina LBO Model 1 08 02 v4_Bi weekly rollforward 11 29 08 w DV updates" xfId="743"/>
    <cellStyle name="_Lumina LBO Model 1 08 02 v4_Bi weekly rollforward 11 29 08 w DV updates_Report 3" xfId="744"/>
    <cellStyle name="_Lumina LBO Model 1 08 02 v4_Bi weekly rollforward 11 29 08 w DV updates_Sheet2" xfId="745"/>
    <cellStyle name="_Lumina LBO Model 1 08 02 v4_Bi weekly rollforward 11 29 08 w DV updates_Sheet3" xfId="746"/>
    <cellStyle name="_Lumina LBO Model 1 08 02 v4_Bi weekly rollforward 12-13-07" xfId="747"/>
    <cellStyle name="_Lumina LBO Model 1 08 02 v4_Bi weekly rollforward 12-13-07_Report 3" xfId="748"/>
    <cellStyle name="_Lumina LBO Model 1 08 02 v4_Bi weekly rollforward 12-13-07_Sheet2" xfId="749"/>
    <cellStyle name="_Lumina LBO Model 1 08 02 v4_Bi weekly rollforward 12-13-07_Sheet3" xfId="750"/>
    <cellStyle name="_Lumina LBO Model 1 08 02 v4_Bi weekly rollforward 1-24-08" xfId="751"/>
    <cellStyle name="_Lumina LBO Model 1 08 02 v4_Bi weekly rollforward 1-24-08_Report 3" xfId="752"/>
    <cellStyle name="_Lumina LBO Model 1 08 02 v4_Bi weekly rollforward 1-24-08_Sheet2" xfId="753"/>
    <cellStyle name="_Lumina LBO Model 1 08 02 v4_Bi weekly rollforward 1-24-08_Sheet3" xfId="754"/>
    <cellStyle name="_Lumina LBO Model 1 08 02 v4_Bi weekly rollforward 1-9-08" xfId="755"/>
    <cellStyle name="_Lumina LBO Model 1 08 02 v4_Bi weekly rollforward 1-9-08_Report 3" xfId="756"/>
    <cellStyle name="_Lumina LBO Model 1 08 02 v4_Bi weekly rollforward 1-9-08_Sheet2" xfId="757"/>
    <cellStyle name="_Lumina LBO Model 1 08 02 v4_Bi weekly rollforward 1-9-08_Sheet3" xfId="758"/>
    <cellStyle name="_Lumina LBO Model 1 08 02 v4_OptumHealth ACR Targets_110607v2" xfId="759"/>
    <cellStyle name="_Lumina LBO Model 1 08 02 v4_OptumHealth ACR Targets_110607v2_Report 3" xfId="760"/>
    <cellStyle name="_Lumina LBO Model 1 08 02 v4_OptumHealth ACR Targets_110607v2_Sheet2" xfId="761"/>
    <cellStyle name="_Lumina LBO Model 1 08 02 v4_OptumHealth ACR Targets_110607v2_Sheet3" xfId="762"/>
    <cellStyle name="_Lumina LBO Model 1 08 02 v4_Report 3" xfId="763"/>
    <cellStyle name="_Lumina LBO Model 1 08 02 v4_Sheet2" xfId="764"/>
    <cellStyle name="_Lumina LBO Model 1 08 02 v4_Sheet3" xfId="765"/>
    <cellStyle name="_Lumina LBO Model 10 05 02 kkr" xfId="766"/>
    <cellStyle name="_Lumina LBO Model 10 05 02 kkr_Bi weekly rollforward 11 29 08 w DV updates" xfId="767"/>
    <cellStyle name="_Lumina LBO Model 10 05 02 kkr_Bi weekly rollforward 11 29 08 w DV updates_Report 3" xfId="768"/>
    <cellStyle name="_Lumina LBO Model 10 05 02 kkr_Bi weekly rollforward 11 29 08 w DV updates_Sheet2" xfId="769"/>
    <cellStyle name="_Lumina LBO Model 10 05 02 kkr_Bi weekly rollforward 11 29 08 w DV updates_Sheet3" xfId="770"/>
    <cellStyle name="_Lumina LBO Model 10 05 02 kkr_Bi weekly rollforward 12-13-07" xfId="771"/>
    <cellStyle name="_Lumina LBO Model 10 05 02 kkr_Bi weekly rollforward 12-13-07_Report 3" xfId="772"/>
    <cellStyle name="_Lumina LBO Model 10 05 02 kkr_Bi weekly rollforward 12-13-07_Sheet2" xfId="773"/>
    <cellStyle name="_Lumina LBO Model 10 05 02 kkr_Bi weekly rollforward 12-13-07_Sheet3" xfId="774"/>
    <cellStyle name="_Lumina LBO Model 10 05 02 kkr_Bi weekly rollforward 1-24-08" xfId="775"/>
    <cellStyle name="_Lumina LBO Model 10 05 02 kkr_Bi weekly rollforward 1-24-08_Report 3" xfId="776"/>
    <cellStyle name="_Lumina LBO Model 10 05 02 kkr_Bi weekly rollforward 1-24-08_Sheet2" xfId="777"/>
    <cellStyle name="_Lumina LBO Model 10 05 02 kkr_Bi weekly rollforward 1-24-08_Sheet3" xfId="778"/>
    <cellStyle name="_Lumina LBO Model 10 05 02 kkr_Bi weekly rollforward 1-9-08" xfId="779"/>
    <cellStyle name="_Lumina LBO Model 10 05 02 kkr_Bi weekly rollforward 1-9-08_Report 3" xfId="780"/>
    <cellStyle name="_Lumina LBO Model 10 05 02 kkr_Bi weekly rollforward 1-9-08_Sheet2" xfId="781"/>
    <cellStyle name="_Lumina LBO Model 10 05 02 kkr_Bi weekly rollforward 1-9-08_Sheet3" xfId="782"/>
    <cellStyle name="_Lumina LBO Model 10 05 02 kkr_OptumHealth ACR Targets_110607v2" xfId="783"/>
    <cellStyle name="_Lumina LBO Model 10 05 02 kkr_OptumHealth ACR Targets_110607v2_Report 3" xfId="784"/>
    <cellStyle name="_Lumina LBO Model 10 05 02 kkr_OptumHealth ACR Targets_110607v2_Sheet2" xfId="785"/>
    <cellStyle name="_Lumina LBO Model 10 05 02 kkr_OptumHealth ACR Targets_110607v2_Sheet3" xfId="786"/>
    <cellStyle name="_Lumina LBO Model 10 05 02 kkr_Report 3" xfId="787"/>
    <cellStyle name="_Lumina LBO Model 10 05 02 kkr_Sheet2" xfId="788"/>
    <cellStyle name="_Lumina LBO Model 10 05 02 kkr_Sheet3" xfId="789"/>
    <cellStyle name="_Lumina LBO Model 18 07 02 v2" xfId="790"/>
    <cellStyle name="_Lumina LBO Model 18 07 02 v2_Bi weekly rollforward 11 29 08 w DV updates" xfId="791"/>
    <cellStyle name="_Lumina LBO Model 18 07 02 v2_Bi weekly rollforward 11 29 08 w DV updates_Report 3" xfId="792"/>
    <cellStyle name="_Lumina LBO Model 18 07 02 v2_Bi weekly rollforward 11 29 08 w DV updates_Sheet2" xfId="793"/>
    <cellStyle name="_Lumina LBO Model 18 07 02 v2_Bi weekly rollforward 11 29 08 w DV updates_Sheet3" xfId="794"/>
    <cellStyle name="_Lumina LBO Model 18 07 02 v2_Bi weekly rollforward 12-13-07" xfId="795"/>
    <cellStyle name="_Lumina LBO Model 18 07 02 v2_Bi weekly rollforward 12-13-07_Report 3" xfId="796"/>
    <cellStyle name="_Lumina LBO Model 18 07 02 v2_Bi weekly rollforward 12-13-07_Sheet2" xfId="797"/>
    <cellStyle name="_Lumina LBO Model 18 07 02 v2_Bi weekly rollforward 12-13-07_Sheet3" xfId="798"/>
    <cellStyle name="_Lumina LBO Model 18 07 02 v2_Bi weekly rollforward 1-24-08" xfId="799"/>
    <cellStyle name="_Lumina LBO Model 18 07 02 v2_Bi weekly rollforward 1-24-08_Report 3" xfId="800"/>
    <cellStyle name="_Lumina LBO Model 18 07 02 v2_Bi weekly rollforward 1-24-08_Sheet2" xfId="801"/>
    <cellStyle name="_Lumina LBO Model 18 07 02 v2_Bi weekly rollforward 1-24-08_Sheet3" xfId="802"/>
    <cellStyle name="_Lumina LBO Model 18 07 02 v2_Bi weekly rollforward 1-9-08" xfId="803"/>
    <cellStyle name="_Lumina LBO Model 18 07 02 v2_Bi weekly rollforward 1-9-08_Report 3" xfId="804"/>
    <cellStyle name="_Lumina LBO Model 18 07 02 v2_Bi weekly rollforward 1-9-08_Sheet2" xfId="805"/>
    <cellStyle name="_Lumina LBO Model 18 07 02 v2_Bi weekly rollforward 1-9-08_Sheet3" xfId="806"/>
    <cellStyle name="_Lumina LBO Model 18 07 02 v2_OptumHealth ACR Targets_110607v2" xfId="807"/>
    <cellStyle name="_Lumina LBO Model 18 07 02 v2_OptumHealth ACR Targets_110607v2_Report 3" xfId="808"/>
    <cellStyle name="_Lumina LBO Model 18 07 02 v2_OptumHealth ACR Targets_110607v2_Sheet2" xfId="809"/>
    <cellStyle name="_Lumina LBO Model 18 07 02 v2_OptumHealth ACR Targets_110607v2_Sheet3" xfId="810"/>
    <cellStyle name="_Lumina LBO Model 18 07 02 v2_Report 3" xfId="811"/>
    <cellStyle name="_Lumina LBO Model 18 07 02 v2_Sheet2" xfId="812"/>
    <cellStyle name="_Lumina LBO Model 18 07 02 v2_Sheet3" xfId="813"/>
    <cellStyle name="_may to june benex walk" xfId="814"/>
    <cellStyle name="_may to june benex walk_Report 3" xfId="815"/>
    <cellStyle name="_may to june benex walk_Sheet2" xfId="816"/>
    <cellStyle name="_may to june benex walk_Sheet3" xfId="817"/>
    <cellStyle name="_Medicaid Revenue" xfId="818"/>
    <cellStyle name="_Medicaid Revenue_Report 3" xfId="819"/>
    <cellStyle name="_Medicaid Revenue_Sheet2" xfId="820"/>
    <cellStyle name="_Medicaid Revenue_Sheet3" xfId="821"/>
    <cellStyle name="_Medical Analysis (5+7)" xfId="822"/>
    <cellStyle name="_Medical Analysis (5+7)_Report 3" xfId="823"/>
    <cellStyle name="_Medical Analysis (5+7)_Sheet2" xfId="824"/>
    <cellStyle name="_Medical Analysis (5+7)_Sheet3" xfId="825"/>
    <cellStyle name="_Membership" xfId="826"/>
    <cellStyle name="_Membership_Report 3" xfId="827"/>
    <cellStyle name="_Membership_Sheet2" xfId="828"/>
    <cellStyle name="_Membership_Sheet3" xfId="829"/>
    <cellStyle name="_MHD_Pierce County Revised Budgets 9-24-09_jat" xfId="830"/>
    <cellStyle name="_MHD_Pierce County Revised Budgets 9-24-09_jat_Report 3" xfId="831"/>
    <cellStyle name="_MHD_Pierce County Revised Budgets 9-24-09_jat_Sheet2" xfId="832"/>
    <cellStyle name="_MHD_Pierce County Revised Budgets 9-24-09_jat_Sheet3" xfId="833"/>
    <cellStyle name="_Monthly Revenue Analysis Summary" xfId="834"/>
    <cellStyle name="_Monthly Revenue Analysis Summary_Report 3" xfId="835"/>
    <cellStyle name="_Monthly Revenue Analysis Summary_Sheet2" xfId="836"/>
    <cellStyle name="_Monthly Revenue Analysis Summary_Sheet3" xfId="837"/>
    <cellStyle name="_Multiple" xfId="838"/>
    <cellStyle name="_Multiple_0+12 Care Solutions WD7 1.10.08 v3 - to SCS" xfId="839"/>
    <cellStyle name="_Multiple_0+12 Forecast" xfId="840"/>
    <cellStyle name="_Multiple_0+12 HSG FINAL" xfId="841"/>
    <cellStyle name="_Multiple_10+2 Rollforward template" xfId="842"/>
    <cellStyle name="_Multiple_2004_2005 EBITDA Bridge" xfId="843"/>
    <cellStyle name="_Multiple_2007 3+9 - Supplemental Schedules" xfId="844"/>
    <cellStyle name="_Multiple_2007 3+9 Forecast - Disease Solutions V4" xfId="845"/>
    <cellStyle name="_Multiple_2007 3+9 Margins" xfId="846"/>
    <cellStyle name="_Multiple_2007 3+9 SUMMARY" xfId="847"/>
    <cellStyle name="_Multiple_2007 3+9 SUMMARY 04.14.07" xfId="848"/>
    <cellStyle name="_Multiple_2007 5+7 - Supplemental Schedules (v3)" xfId="849"/>
    <cellStyle name="_Multiple_2007 5+7 SUMMARY" xfId="850"/>
    <cellStyle name="_Multiple_2007 7+5 - Supplemental Schedules" xfId="851"/>
    <cellStyle name="_Multiple_2007 7+5 Revenue Rollforward (URN)" xfId="852"/>
    <cellStyle name="_Multiple_2007 9+3 Analysis_AP" xfId="853"/>
    <cellStyle name="_Multiple_2007 Budget - Supplemental Schedules" xfId="854"/>
    <cellStyle name="_Multiple_2007 Revenue Rollforward - HCDS - 10-18-07" xfId="855"/>
    <cellStyle name="_Multiple_2007 Revenue Rollforward - HCDS - 11-02-07" xfId="856"/>
    <cellStyle name="_Multiple_2007_2008_Growth_Slides_11_02" xfId="857"/>
    <cellStyle name="_Multiple_2008 @ 10+2 FCST" xfId="858"/>
    <cellStyle name="_Multiple_2008 7+5 Revenue Rollforward (URN)" xfId="859"/>
    <cellStyle name="_Multiple_2008 Bi weekly Template" xfId="860"/>
    <cellStyle name="_Multiple_2008 Bi-weekly SHS Best Est. &amp; Rev Rfwd 7-19-07" xfId="861"/>
    <cellStyle name="_Multiple_2008 Bi-weekly SHS Best Est. &amp; Rev Rfwd 7-26-07" xfId="862"/>
    <cellStyle name="_Multiple_2008 Bi-weekly SHS Best Est. Rev Rfwd 11-02-07" xfId="863"/>
    <cellStyle name="_Multiple_2008 Executive Summary" xfId="864"/>
    <cellStyle name="_Multiple_2008 HCDS Exec Summary" xfId="865"/>
    <cellStyle name="_Multiple_2008 Pipeline Rollforward_HSG" xfId="866"/>
    <cellStyle name="_Multiple_2008 Revenue Target 8-17-07 for Heather" xfId="867"/>
    <cellStyle name="_Multiple_2008 Summary Detail - Dawn and John P." xfId="868"/>
    <cellStyle name="_Multiple_2008 UBH Best Est  Roll 10+2 080131" xfId="869"/>
    <cellStyle name="_Multiple_2008 UPLOAD Template EXTERNAL (10+2)" xfId="870"/>
    <cellStyle name="_Multiple_2008-04 Power Point Load" xfId="871"/>
    <cellStyle name="_Multiple_2009 2+10 Fcst Template - Schedules A-D.xls;F.xls;H.xls;M-Q use this file" xfId="872"/>
    <cellStyle name="_Multiple_2009-02 Power Point Load" xfId="873"/>
    <cellStyle name="_Multiple_2010 2+10_GM FCST" xfId="874"/>
    <cellStyle name="_Multiple_3+9 known-gap highlevel v4" xfId="875"/>
    <cellStyle name="_Multiple_3+9 Revenue Forecasting tool - essbase based" xfId="876"/>
    <cellStyle name="_Multiple_5+7 Preview" xfId="877"/>
    <cellStyle name="_Multiple_560" xfId="878"/>
    <cellStyle name="_Multiple_7+5 Int-Ewd-Ext" xfId="879"/>
    <cellStyle name="_Multiple_7+5 Pipeline Rollforward (ACN)" xfId="880"/>
    <cellStyle name="_Multiple_7-19-07 SHS CEO Report Final Expanded View" xfId="881"/>
    <cellStyle name="_Multiple_9+3_Budget Forecast Timeline v2." xfId="882"/>
    <cellStyle name="_Multiple_A9" xfId="883"/>
    <cellStyle name="_Multiple_Allegri Pavarotti 20juin base case" xfId="884"/>
    <cellStyle name="_Multiple_Bi weekly rollforward 11 1 07v2" xfId="885"/>
    <cellStyle name="_Multiple_Bi weekly rollforward 11 29 08 w DV updates" xfId="886"/>
    <cellStyle name="_Multiple_Bi weekly rollforward 12-13-07" xfId="887"/>
    <cellStyle name="_Multiple_Bi weekly rollforward 1-24-08" xfId="888"/>
    <cellStyle name="_Multiple_Bi weekly rollforward 1-9-08" xfId="889"/>
    <cellStyle name="_Multiple_Bi weekly rollforward 8.16.07 v1" xfId="890"/>
    <cellStyle name="_Multiple_Big Customer PL 8+4 Pierce Sch A_V1" xfId="891"/>
    <cellStyle name="_Multiple_Bi-weekly SHS Best Est. Rev Rfwd 7-05-07" xfId="892"/>
    <cellStyle name="_Multiple_Bi-weekly SHS Best Est. Rev Rfwd 7-26-07 Final" xfId="893"/>
    <cellStyle name="_Multiple_Biweekly with Hansen model" xfId="894"/>
    <cellStyle name="_Multiple_Book_commissaires_Sept12" xfId="895"/>
    <cellStyle name="_Multiple_Book1" xfId="896"/>
    <cellStyle name="_Multiple_Book2" xfId="897"/>
    <cellStyle name="_Multiple_Bridge - 2008 Revenue Bud" xfId="898"/>
    <cellStyle name="_Multiple_Bronco 2005 Guidance Summary 01.19.05" xfId="899"/>
    <cellStyle name="_Multiple_Bronco Screen 10.20.04" xfId="900"/>
    <cellStyle name="_Multiple_Bronco Screen 8.21.04" xfId="901"/>
    <cellStyle name="_Multiple_Bronco Ten-Year DCF Model (CD) V2 9.1.04" xfId="902"/>
    <cellStyle name="_Multiple_CER (41270)" xfId="903"/>
    <cellStyle name="_Multiple_CHARTERHOUSE OPERATING MODEL- Revised July 25" xfId="904"/>
    <cellStyle name="_Multiple_Copy of Point BS Variance Analysis (BT Update) 12.16.05" xfId="905"/>
    <cellStyle name="_Multiple_Copy of Point BS Variance Analysis FINAL 12.19.05 v2" xfId="906"/>
    <cellStyle name="_Multiple_Cost Savings 5+7" xfId="907"/>
    <cellStyle name="_Multiple_csc" xfId="908"/>
    <cellStyle name="_Multiple_CSC IT Services update presentation version" xfId="909"/>
    <cellStyle name="_Multiple_DCF - 20 Year" xfId="910"/>
    <cellStyle name="_Multiple_Dental 2008-2010 best estimate model 3+9 version 4-9-07" xfId="911"/>
    <cellStyle name="_Multiple_Emp-Pay-PS 2006-2007-2008v4" xfId="912"/>
    <cellStyle name="_Multiple_Essbase load Rev Mem COC by Channel &amp; Customer" xfId="913"/>
    <cellStyle name="_Multiple_Essbase pull_HSG Consol_prod suite_revised for 7+5FC v2" xfId="914"/>
    <cellStyle name="_Multiple_Est Stretch" xfId="915"/>
    <cellStyle name="_Multiple_Financial Review 10.02.07" xfId="916"/>
    <cellStyle name="_Multiple_Financial Review 8.22.07" xfId="917"/>
    <cellStyle name="_Multiple_Financial Review 8.25.07" xfId="918"/>
    <cellStyle name="_Multiple_Financial Slides" xfId="919"/>
    <cellStyle name="_Multiple_FTEs PS 5+7" xfId="920"/>
    <cellStyle name="_Multiple_Gap Analysis" xfId="921"/>
    <cellStyle name="_Multiple_GBS Bi_Weekly 02-06-08" xfId="922"/>
    <cellStyle name="_Multiple_GIS_SCS Cost Control" xfId="923"/>
    <cellStyle name="_Multiple_GM" xfId="924"/>
    <cellStyle name="_Multiple_HCDS Exec Summary_v2" xfId="925"/>
    <cellStyle name="_Multiple_HCDS FTE 5+7 by month" xfId="926"/>
    <cellStyle name="_Multiple_HCDS Revenue Rollforward (HCDS)" xfId="927"/>
    <cellStyle name="_Multiple_HSG 2008 Budget Bridge - KLD3" xfId="928"/>
    <cellStyle name="_Multiple_HSG quarterly" xfId="929"/>
    <cellStyle name="_Multiple_HSS IS DCF 10 Year - 12.23.04" xfId="930"/>
    <cellStyle name="_Multiple_Int-Ext-EWD - GBS V2" xfId="931"/>
    <cellStyle name="_Multiple_John Way New and Improved GM Analysis_2009@ 2+10" xfId="932"/>
    <cellStyle name="_Multiple_Known Rev - Gap Rept 20071102" xfId="933"/>
    <cellStyle name="_Multiple_lbo_short_form" xfId="934"/>
    <cellStyle name="_Multiple_Life Science Tools Deal Comp_06_30_03" xfId="935"/>
    <cellStyle name="_Multiple_May 2007 Product Reporting - HCDS" xfId="936"/>
    <cellStyle name="_Multiple_Membership" xfId="937"/>
    <cellStyle name="_Multiple_model for lehman 19jul02" xfId="938"/>
    <cellStyle name="_Multiple_New Mexico Tax Issue 02.15.05" xfId="939"/>
    <cellStyle name="_Multiple_OptumHealth ACR Targets_110607v2" xfId="940"/>
    <cellStyle name="_Multiple_Ovations 2+10 Impacts_03.27.08" xfId="941"/>
    <cellStyle name="_Multiple_Ovations Program Template" xfId="942"/>
    <cellStyle name="_Multiple_P&amp;L Sched" xfId="943"/>
    <cellStyle name="_Multiple_PacifiCare Health Systems Screening Analysis 02.04.05" xfId="944"/>
    <cellStyle name="_Multiple_Page 11 - Operating Costs" xfId="945"/>
    <cellStyle name="_Multiple_pi5" xfId="946"/>
    <cellStyle name="_Multiple_pi5_Report 3" xfId="947"/>
    <cellStyle name="_Multiple_pi5_Sheet2" xfId="948"/>
    <cellStyle name="_Multiple_pi5_Sheet3" xfId="949"/>
    <cellStyle name="_Multiple_Pierce County 2+10 revenue forecast SFO" xfId="950"/>
    <cellStyle name="_Multiple_Pierce County PL 5+7 Pierce Sch A_V4" xfId="951"/>
    <cellStyle name="_Multiple_Pipeline Rollforward_HSG" xfId="952"/>
    <cellStyle name="_Multiple_PL Rollforward Template" xfId="953"/>
    <cellStyle name="_Multiple_PL Summ-Detail_2007" xfId="954"/>
    <cellStyle name="_Multiple_Productivity Docs" xfId="955"/>
    <cellStyle name="_Multiple_Revised Downside Case 25 July" xfId="956"/>
    <cellStyle name="_Multiple_Risk Responsibility Matrix 8.13.04" xfId="957"/>
    <cellStyle name="_Multiple_Screening Tool - CHA 12.18.05" xfId="958"/>
    <cellStyle name="_Multiple_SCS 7+5 Capital FCST Template" xfId="959"/>
    <cellStyle name="_Multiple_SKM Valuation - Consideration Analysis 02.24.05" xfId="960"/>
    <cellStyle name="_Multiple_SLT Finance Slides_081807" xfId="961"/>
    <cellStyle name="_Multiple_Status Update Fender 8.02.06" xfId="962"/>
    <cellStyle name="_Multiple_Supplemental Schedules 1+11 FCST" xfId="963"/>
    <cellStyle name="_Multiple_Supplemental Schedules UPDATE" xfId="964"/>
    <cellStyle name="_Multiple_surbid4 cloture" xfId="965"/>
    <cellStyle name="_Multiple_surbid4 cloture_1" xfId="966"/>
    <cellStyle name="_Multiple_surbid4 cloture_1_noos 2001 results 11jul01" xfId="967"/>
    <cellStyle name="_Multiple_tropicos5" xfId="968"/>
    <cellStyle name="_Multiple_UBH Bi-Weekly 110107_10+2" xfId="969"/>
    <cellStyle name="_Multiple_v4_Dealcomp_distribution" xfId="970"/>
    <cellStyle name="_Multiple_valuation report_Sept10b" xfId="971"/>
    <cellStyle name="_Multiple_voice1.xls Chart 1" xfId="972"/>
    <cellStyle name="_Multiple_VSTA ODSY 11.17.03" xfId="973"/>
    <cellStyle name="_Multiple_Wellness 2007 5+7 Forecast" xfId="974"/>
    <cellStyle name="_Multiple_Worksheet in 2008 Business Plan Review Template_final" xfId="975"/>
    <cellStyle name="_Multiple_Worksheet in Supplemental Presentation" xfId="976"/>
    <cellStyle name="_MultipleSpace" xfId="977"/>
    <cellStyle name="_MultipleSpace_~0577852" xfId="978"/>
    <cellStyle name="_MultipleSpace_~4026969" xfId="979"/>
    <cellStyle name="_MultipleSpace_0+12 Care Solutions WD7 1.10.08 v3 - to SCS" xfId="980"/>
    <cellStyle name="_MultipleSpace_0+12 Forecast" xfId="981"/>
    <cellStyle name="_MultipleSpace_0+12 HSG FINAL" xfId="982"/>
    <cellStyle name="_MultipleSpace_10+2 Rollforward template" xfId="983"/>
    <cellStyle name="_MultipleSpace_2004_2005 EBITDA Bridge" xfId="984"/>
    <cellStyle name="_MultipleSpace_2004-7-8 v2 Segment Multiple Analysis" xfId="985"/>
    <cellStyle name="_MultipleSpace_2007 3+9 - Supplemental Schedules" xfId="986"/>
    <cellStyle name="_MultipleSpace_2007 3+9 Forecast - Disease Solutions V4" xfId="987"/>
    <cellStyle name="_MultipleSpace_2007 3+9 Margins" xfId="988"/>
    <cellStyle name="_MultipleSpace_2007 3+9 SUMMARY" xfId="989"/>
    <cellStyle name="_MultipleSpace_2007 3+9 SUMMARY 04.14.07" xfId="990"/>
    <cellStyle name="_MultipleSpace_2007 5+7 - Supplemental Schedules (v3)" xfId="991"/>
    <cellStyle name="_MultipleSpace_2007 5+7 SUMMARY" xfId="992"/>
    <cellStyle name="_MultipleSpace_2007 7+5 - Supplemental Schedules" xfId="993"/>
    <cellStyle name="_MultipleSpace_2007 7+5 Revenue Rollforward (URN)" xfId="994"/>
    <cellStyle name="_MultipleSpace_2007 9+3 Analysis_AP" xfId="995"/>
    <cellStyle name="_MultipleSpace_2007 Budget - Supplemental Schedules" xfId="996"/>
    <cellStyle name="_MultipleSpace_2007 Revenue Rollforward - HCDS - 10-18-07" xfId="997"/>
    <cellStyle name="_MultipleSpace_2007 Revenue Rollforward - HCDS - 11-02-07" xfId="998"/>
    <cellStyle name="_MultipleSpace_2007_2008_Growth_Slides_11_02" xfId="999"/>
    <cellStyle name="_MultipleSpace_2008 @ 10+2 FCST" xfId="1000"/>
    <cellStyle name="_MultipleSpace_2008 7+5 Revenue Rollforward (URN)" xfId="1001"/>
    <cellStyle name="_MultipleSpace_2008 Bi weekly Template" xfId="1002"/>
    <cellStyle name="_MultipleSpace_2008 Bi-weekly SHS Best Est. &amp; Rev Rfwd 7-19-07" xfId="1003"/>
    <cellStyle name="_MultipleSpace_2008 Bi-weekly SHS Best Est. &amp; Rev Rfwd 7-26-07" xfId="1004"/>
    <cellStyle name="_MultipleSpace_2008 Bi-weekly SHS Best Est. Rev Rfwd 11-02-07" xfId="1005"/>
    <cellStyle name="_MultipleSpace_2008 Executive Summary" xfId="1006"/>
    <cellStyle name="_MultipleSpace_2008 HCDS Exec Summary" xfId="1007"/>
    <cellStyle name="_MultipleSpace_2008 Pipeline Rollforward_HSG" xfId="1008"/>
    <cellStyle name="_MultipleSpace_2008 Revenue Target 8-17-07 for Heather" xfId="1009"/>
    <cellStyle name="_MultipleSpace_2008 Summary Detail - Dawn and John P." xfId="1010"/>
    <cellStyle name="_MultipleSpace_2008 UBH Best Est  Roll 10+2 080131" xfId="1011"/>
    <cellStyle name="_MultipleSpace_2008 UPLOAD Template EXTERNAL (10+2)" xfId="1012"/>
    <cellStyle name="_MultipleSpace_2008-04 Power Point Load" xfId="1013"/>
    <cellStyle name="_MultipleSpace_2009 2+10 Fcst Template - Schedules A-D.xls;F.xls;H.xls;M-Q use this file" xfId="1014"/>
    <cellStyle name="_MultipleSpace_2009-02 Power Point Load" xfId="1015"/>
    <cellStyle name="_MultipleSpace_2010 2+10_GM FCST" xfId="1016"/>
    <cellStyle name="_MultipleSpace_3+9 known-gap highlevel v4" xfId="1017"/>
    <cellStyle name="_MultipleSpace_3+9 Revenue Forecasting tool - essbase based" xfId="1018"/>
    <cellStyle name="_MultipleSpace_5+7 Preview" xfId="1019"/>
    <cellStyle name="_MultipleSpace_560" xfId="1020"/>
    <cellStyle name="_MultipleSpace_7+5 Int-Ewd-Ext" xfId="1021"/>
    <cellStyle name="_MultipleSpace_7+5 Pipeline Rollforward (ACN)" xfId="1022"/>
    <cellStyle name="_MultipleSpace_7-19-07 SHS CEO Report Final Expanded View" xfId="1023"/>
    <cellStyle name="_MultipleSpace_9+3_Budget Forecast Timeline v2." xfId="1024"/>
    <cellStyle name="_MultipleSpace_A9" xfId="1025"/>
    <cellStyle name="_MultipleSpace_AGP_Screen 03.25.04" xfId="1026"/>
    <cellStyle name="_MultipleSpace_Bi weekly rollforward 11 1 07v2" xfId="1027"/>
    <cellStyle name="_MultipleSpace_Bi weekly rollforward 11 29 08 w DV updates" xfId="1028"/>
    <cellStyle name="_MultipleSpace_Bi weekly rollforward 12-13-07" xfId="1029"/>
    <cellStyle name="_MultipleSpace_Bi weekly rollforward 1-24-08" xfId="1030"/>
    <cellStyle name="_MultipleSpace_Bi weekly rollforward 1-9-08" xfId="1031"/>
    <cellStyle name="_MultipleSpace_Bi weekly rollforward 8.16.07 v1" xfId="1032"/>
    <cellStyle name="_MultipleSpace_Big Customer PL 8+4 Pierce Sch A_V1" xfId="1033"/>
    <cellStyle name="_MultipleSpace_Bi-weekly SHS Best Est. Rev Rfwd 7-05-07" xfId="1034"/>
    <cellStyle name="_MultipleSpace_Bi-weekly SHS Best Est. Rev Rfwd 7-26-07 Final" xfId="1035"/>
    <cellStyle name="_MultipleSpace_Biweekly with Hansen model" xfId="1036"/>
    <cellStyle name="_MultipleSpace_Book1" xfId="1037"/>
    <cellStyle name="_MultipleSpace_Book2" xfId="1038"/>
    <cellStyle name="_MultipleSpace_Bridge - 2008 Revenue Bud" xfId="1039"/>
    <cellStyle name="_MultipleSpace_Bronco 2005 Guidance Summary 01.19.05" xfId="1040"/>
    <cellStyle name="_MultipleSpace_Bronco Screen 10.20.04" xfId="1041"/>
    <cellStyle name="_MultipleSpace_Bronco Screen 7.19.04" xfId="1042"/>
    <cellStyle name="_MultipleSpace_Bronco Screen 8.21.04" xfId="1043"/>
    <cellStyle name="_MultipleSpace_Bronco Ten-Year DCF Model (CD) V2 9.1.04" xfId="1044"/>
    <cellStyle name="_MultipleSpace_CER (41270)" xfId="1045"/>
    <cellStyle name="_MultipleSpace_CHARTERHOUSE OPERATING MODEL- Revised July 25" xfId="1046"/>
    <cellStyle name="_MultipleSpace_Copy of Point BS Variance Analysis (BT Update) 12.16.05" xfId="1047"/>
    <cellStyle name="_MultipleSpace_Copy of Point BS Variance Analysis FINAL 12.19.05 v2" xfId="1048"/>
    <cellStyle name="_MultipleSpace_Cost Savings 5+7" xfId="1049"/>
    <cellStyle name="_MultipleSpace_CRO Public Comps - 4.25.05" xfId="1050"/>
    <cellStyle name="_MultipleSpace_csc" xfId="1051"/>
    <cellStyle name="_MultipleSpace_DCF - 20 Year" xfId="1052"/>
    <cellStyle name="_MultipleSpace_Dental 2008-2010 best estimate model 3+9 version 4-9-07" xfId="1053"/>
    <cellStyle name="_MultipleSpace_Emp-Pay-PS 2006-2007-2008v4" xfId="1054"/>
    <cellStyle name="_MultipleSpace_Essbase load Rev Mem COC by Channel &amp; Customer" xfId="1055"/>
    <cellStyle name="_MultipleSpace_Essbase pull_HSG Consol_prod suite_revised for 7+5FC v2" xfId="1056"/>
    <cellStyle name="_MultipleSpace_Est Stretch" xfId="1057"/>
    <cellStyle name="_MultipleSpace_Federal NOL" xfId="1058"/>
    <cellStyle name="_MultipleSpace_Financial Review 10.02.07" xfId="1059"/>
    <cellStyle name="_MultipleSpace_Financial Review 8.22.07" xfId="1060"/>
    <cellStyle name="_MultipleSpace_Financial Review 8.25.07" xfId="1061"/>
    <cellStyle name="_MultipleSpace_Financial Slides" xfId="1062"/>
    <cellStyle name="_MultipleSpace_First Health Group Detailed Screen 10.14.04" xfId="1063"/>
    <cellStyle name="_MultipleSpace_First Health Model_10_05_04" xfId="1064"/>
    <cellStyle name="_MultipleSpace_FTEs PS 5+7" xfId="1065"/>
    <cellStyle name="_MultipleSpace_Gap Analysis" xfId="1066"/>
    <cellStyle name="_MultipleSpace_GBS Bi_Weekly 02-06-08" xfId="1067"/>
    <cellStyle name="_MultipleSpace_GIS_SCS Cost Control" xfId="1068"/>
    <cellStyle name="_MultipleSpace_GM" xfId="1069"/>
    <cellStyle name="_MultipleSpace_HCDS Exec Summary_v2" xfId="1070"/>
    <cellStyle name="_MultipleSpace_HCDS FTE 5+7 by month" xfId="1071"/>
    <cellStyle name="_MultipleSpace_HCDS Revenue Rollforward (HCDS)" xfId="1072"/>
    <cellStyle name="_MultipleSpace_HD Comps" xfId="1073"/>
    <cellStyle name="_MultipleSpace_Health Care Information Systems Comparable Valuation 4.22.05" xfId="1074"/>
    <cellStyle name="_MultipleSpace_Health Dialog Private Screen 12.13.04" xfId="1075"/>
    <cellStyle name="_MultipleSpace_HNT Screen 04.20.05" xfId="1076"/>
    <cellStyle name="_MultipleSpace_HNT Screen 5.7.04" xfId="1077"/>
    <cellStyle name="_MultipleSpace_HNT Screen 6.16.04" xfId="1078"/>
    <cellStyle name="_MultipleSpace_HSG 2008 Budget Bridge - KLD3" xfId="1079"/>
    <cellStyle name="_MultipleSpace_HSG quarterly" xfId="1080"/>
    <cellStyle name="_MultipleSpace_Int-Ext-EWD - GBS V2" xfId="1081"/>
    <cellStyle name="_MultipleSpace_John Way New and Improved GM Analysis_2009@ 2+10" xfId="1082"/>
    <cellStyle name="_MultipleSpace_Known Rev - Gap Rept 20071102" xfId="1083"/>
    <cellStyle name="_MultipleSpace_lbo_short_form" xfId="1084"/>
    <cellStyle name="_MultipleSpace_Life Science Tools Deal Comp_06_30_03" xfId="1085"/>
    <cellStyle name="_MultipleSpace_Magellan Screen 03.08.05" xfId="1086"/>
    <cellStyle name="_MultipleSpace_Magellan Screen 12.20.04" xfId="1087"/>
    <cellStyle name="_MultipleSpace_Magellan Screen 12.21.04 KJR" xfId="1088"/>
    <cellStyle name="_MultipleSpace_May 2007 Product Reporting - HCDS" xfId="1089"/>
    <cellStyle name="_MultipleSpace_McKesson Screen 1.07.05" xfId="1090"/>
    <cellStyle name="_MultipleSpace_McKesson Screen 1.31.05" xfId="1091"/>
    <cellStyle name="_MultipleSpace_McKesson Screen 4.20.05" xfId="1092"/>
    <cellStyle name="_MultipleSpace_Medicaid" xfId="1093"/>
    <cellStyle name="_MultipleSpace_Medicaid Comps" xfId="1094"/>
    <cellStyle name="_MultipleSpace_Membership" xfId="1095"/>
    <cellStyle name="_MultipleSpace_Membership Analysis 12.13.04" xfId="1096"/>
    <cellStyle name="_MultipleSpace_model for lehman 19jul02" xfId="1097"/>
    <cellStyle name="_MultipleSpace_New Mexico Tax Issue 02.15.05" xfId="1098"/>
    <cellStyle name="_MultipleSpace_NOL Benefit" xfId="1099"/>
    <cellStyle name="_MultipleSpace_noos 2001 results 11jul01" xfId="1100"/>
    <cellStyle name="_MultipleSpace_noos 2001 results 11jul01_Report 3" xfId="1101"/>
    <cellStyle name="_MultipleSpace_noos 2001 results 11jul01_Sheet2" xfId="1102"/>
    <cellStyle name="_MultipleSpace_noos 2001 results 11jul01_Sheet3" xfId="1103"/>
    <cellStyle name="_MultipleSpace_OptumHealth ACR Targets_110607v2" xfId="1104"/>
    <cellStyle name="_MultipleSpace_Ovations 2+10 Impacts_03.27.08" xfId="1105"/>
    <cellStyle name="_MultipleSpace_Ovations Program Template" xfId="1106"/>
    <cellStyle name="_MultipleSpace_P&amp;L Sched" xfId="1107"/>
    <cellStyle name="_MultipleSpace_PacifiCare Health Systems Screening Analysis 02.04.05" xfId="1108"/>
    <cellStyle name="_MultipleSpace_PacifiCare Health Systems Screening Analysis 11.22.04" xfId="1109"/>
    <cellStyle name="_MultipleSpace_Page 11 - Operating Costs" xfId="1110"/>
    <cellStyle name="_MultipleSpace_PHS P&amp;L Membership and Multiple Comparison 11.22.04" xfId="1111"/>
    <cellStyle name="_MultipleSpace_pi5" xfId="1112"/>
    <cellStyle name="_MultipleSpace_pi5_Report 3" xfId="1113"/>
    <cellStyle name="_MultipleSpace_pi5_Sheet2" xfId="1114"/>
    <cellStyle name="_MultipleSpace_pi5_Sheet3" xfId="1115"/>
    <cellStyle name="_MultipleSpace_Pierce County 2+10 revenue forecast SFO" xfId="1116"/>
    <cellStyle name="_MultipleSpace_Pierce County PL 5+7 Pierce Sch A_V4" xfId="1117"/>
    <cellStyle name="_MultipleSpace_Pipeline Rollforward_HSG" xfId="1118"/>
    <cellStyle name="_MultipleSpace_PL Rollforward Template" xfId="1119"/>
    <cellStyle name="_MultipleSpace_PL Summ-Detail_2007" xfId="1120"/>
    <cellStyle name="_MultipleSpace_Productivity Docs" xfId="1121"/>
    <cellStyle name="_MultipleSpace_Public Comps 10.27.04 (Updates)" xfId="1122"/>
    <cellStyle name="_MultipleSpace_Public Comps 11.11.04.2005 Versionxls" xfId="1123"/>
    <cellStyle name="_MultipleSpace_Public Comps 4.2.04" xfId="1124"/>
    <cellStyle name="_MultipleSpace_Revised Downside Case 25 July" xfId="1125"/>
    <cellStyle name="_MultipleSpace_Risk Responsibility Matrix 8.13.04" xfId="1126"/>
    <cellStyle name="_MultipleSpace_Screening Tool - CHA 12.18.05" xfId="1127"/>
    <cellStyle name="_MultipleSpace_SCS 7+5 Capital FCST Template" xfId="1128"/>
    <cellStyle name="_MultipleSpace_SKM Valuation - Consideration Analysis 02.24.05" xfId="1129"/>
    <cellStyle name="_MultipleSpace_SLT Finance Slides_081807" xfId="1130"/>
    <cellStyle name="_MultipleSpace_Status Update Fender 8.02.06" xfId="1131"/>
    <cellStyle name="_MultipleSpace_Supplemental Schedules 1+11 FCST" xfId="1132"/>
    <cellStyle name="_MultipleSpace_Supplemental Schedules UPDATE" xfId="1133"/>
    <cellStyle name="_MultipleSpace_surbid4 cloture" xfId="1134"/>
    <cellStyle name="_MultipleSpace_surbid4 cloture_1" xfId="1135"/>
    <cellStyle name="_MultipleSpace_surbid4 cloture_1_noos 2001 results 11jul01" xfId="1136"/>
    <cellStyle name="_MultipleSpace_tropicos5" xfId="1137"/>
    <cellStyle name="_MultipleSpace_Tsunami Comps 11.23.04 v2" xfId="1138"/>
    <cellStyle name="_MultipleSpace_Tsunami Comps2" xfId="1139"/>
    <cellStyle name="_MultipleSpace_TZIX Screen 05.07.04" xfId="1140"/>
    <cellStyle name="_MultipleSpace_UBH Bi-Weekly 110107_10+2" xfId="1141"/>
    <cellStyle name="_MultipleSpace_v4_Dealcomp_distribution" xfId="1142"/>
    <cellStyle name="_MultipleSpace_voice1.xls Chart 1" xfId="1143"/>
    <cellStyle name="_MultipleSpace_VSTA ODSY 11.17.03" xfId="1144"/>
    <cellStyle name="_MultipleSpace_Walgreen Co Screen 03.14.05" xfId="1145"/>
    <cellStyle name="_MultipleSpace_WebMD Screen 01.08.05" xfId="1146"/>
    <cellStyle name="_MultipleSpace_WebMD Screen 01.10.05" xfId="1147"/>
    <cellStyle name="_MultipleSpace_Wellness 2007 5+7 Forecast" xfId="1148"/>
    <cellStyle name="_MultipleSpace_Worksheet in 2008 Business Plan Review Template_final" xfId="1149"/>
    <cellStyle name="_MultipleSpace_Worksheet in Supplemental Presentation" xfId="1150"/>
    <cellStyle name="_New OU Structure - Behavioral" xfId="1151"/>
    <cellStyle name="_New OU Structure - Behavioral_Report 3" xfId="1152"/>
    <cellStyle name="_New OU Structure - Behavioral_Sheet2" xfId="1153"/>
    <cellStyle name="_New OU Structure - Behavioral_Sheet3" xfId="1154"/>
    <cellStyle name="_Operating Model 3rd round - Version 14 - CSFB and Lehman" xfId="1155"/>
    <cellStyle name="_Operating Model 3rd round - Version 14 - CSFB and Lehman_Bi weekly rollforward 11 29 08 w DV updates" xfId="1156"/>
    <cellStyle name="_Operating Model 3rd round - Version 14 - CSFB and Lehman_Bi weekly rollforward 11 29 08 w DV updates_Report 3" xfId="1157"/>
    <cellStyle name="_Operating Model 3rd round - Version 14 - CSFB and Lehman_Bi weekly rollforward 11 29 08 w DV updates_Sheet2" xfId="1158"/>
    <cellStyle name="_Operating Model 3rd round - Version 14 - CSFB and Lehman_Bi weekly rollforward 11 29 08 w DV updates_Sheet3" xfId="1159"/>
    <cellStyle name="_Operating Model 3rd round - Version 14 - CSFB and Lehman_Bi weekly rollforward 12-13-07" xfId="1160"/>
    <cellStyle name="_Operating Model 3rd round - Version 14 - CSFB and Lehman_Bi weekly rollforward 12-13-07_Report 3" xfId="1161"/>
    <cellStyle name="_Operating Model 3rd round - Version 14 - CSFB and Lehman_Bi weekly rollforward 12-13-07_Sheet2" xfId="1162"/>
    <cellStyle name="_Operating Model 3rd round - Version 14 - CSFB and Lehman_Bi weekly rollforward 12-13-07_Sheet3" xfId="1163"/>
    <cellStyle name="_Operating Model 3rd round - Version 14 - CSFB and Lehman_Bi weekly rollforward 1-24-08" xfId="1164"/>
    <cellStyle name="_Operating Model 3rd round - Version 14 - CSFB and Lehman_Bi weekly rollforward 1-24-08_Report 3" xfId="1165"/>
    <cellStyle name="_Operating Model 3rd round - Version 14 - CSFB and Lehman_Bi weekly rollforward 1-24-08_Sheet2" xfId="1166"/>
    <cellStyle name="_Operating Model 3rd round - Version 14 - CSFB and Lehman_Bi weekly rollforward 1-24-08_Sheet3" xfId="1167"/>
    <cellStyle name="_Operating Model 3rd round - Version 14 - CSFB and Lehman_Bi weekly rollforward 1-9-08" xfId="1168"/>
    <cellStyle name="_Operating Model 3rd round - Version 14 - CSFB and Lehman_Bi weekly rollforward 1-9-08_Report 3" xfId="1169"/>
    <cellStyle name="_Operating Model 3rd round - Version 14 - CSFB and Lehman_Bi weekly rollforward 1-9-08_Sheet2" xfId="1170"/>
    <cellStyle name="_Operating Model 3rd round - Version 14 - CSFB and Lehman_Bi weekly rollforward 1-9-08_Sheet3" xfId="1171"/>
    <cellStyle name="_Operating Model 3rd round - Version 14 - CSFB and Lehman_OptumHealth ACR Targets_110607v2" xfId="1172"/>
    <cellStyle name="_Operating Model 3rd round - Version 14 - CSFB and Lehman_OptumHealth ACR Targets_110607v2_Report 3" xfId="1173"/>
    <cellStyle name="_Operating Model 3rd round - Version 14 - CSFB and Lehman_OptumHealth ACR Targets_110607v2_Sheet2" xfId="1174"/>
    <cellStyle name="_Operating Model 3rd round - Version 14 - CSFB and Lehman_OptumHealth ACR Targets_110607v2_Sheet3" xfId="1175"/>
    <cellStyle name="_Operating Model 3rd round - Version 14 - CSFB and Lehman_Report 3" xfId="1176"/>
    <cellStyle name="_Operating Model 3rd round - Version 14 - CSFB and Lehman_Sheet2" xfId="1177"/>
    <cellStyle name="_Operating Model 3rd round - Version 14 - CSFB and Lehman_Sheet3" xfId="1178"/>
    <cellStyle name="_OptumHealth 2+10 Forecast Template (sent) revised" xfId="1179"/>
    <cellStyle name="_OptumHealth 2+10 Forecast Template (sent) revised_Report 3" xfId="1180"/>
    <cellStyle name="_OptumHealth 2+10 Forecast Template (sent) revised_Sheet2" xfId="1181"/>
    <cellStyle name="_OptumHealth 2+10 Forecast Template (sent) revised_Sheet3" xfId="1182"/>
    <cellStyle name="_Percent" xfId="1183"/>
    <cellStyle name="_Percent modified" xfId="1184"/>
    <cellStyle name="_Percent modified underline" xfId="1185"/>
    <cellStyle name="_Percent modified underline_Bi weekly rollforward 11 29 08 w DV updates" xfId="1186"/>
    <cellStyle name="_Percent modified underline_Bi weekly rollforward 12-13-07" xfId="1187"/>
    <cellStyle name="_Percent modified underline_Bi weekly rollforward 1-24-08" xfId="1188"/>
    <cellStyle name="_Percent modified underline_Bi weekly rollforward 1-9-08" xfId="1189"/>
    <cellStyle name="_Percent modified underline_OptumHealth ACR Targets_110607v2" xfId="1190"/>
    <cellStyle name="_Percent_~0577852" xfId="1191"/>
    <cellStyle name="_Percent_~4026969" xfId="1192"/>
    <cellStyle name="_Percent_0+12 Care Solutions WD7 1.10.08 v3 - to SCS" xfId="1193"/>
    <cellStyle name="_Percent_0+12 Forecast" xfId="1194"/>
    <cellStyle name="_Percent_0+12 HSG FINAL" xfId="1195"/>
    <cellStyle name="_Percent_10+2 Rollforward template" xfId="1196"/>
    <cellStyle name="_Percent_2004_2005 EBITDA Bridge" xfId="1197"/>
    <cellStyle name="_Percent_2004-7-8 v2 Segment Multiple Analysis" xfId="1198"/>
    <cellStyle name="_Percent_2007 3+9 - Supplemental Schedules" xfId="1199"/>
    <cellStyle name="_Percent_2007 3+9 Forecast - Disease Solutions V4" xfId="1200"/>
    <cellStyle name="_Percent_2007 3+9 Margins" xfId="1201"/>
    <cellStyle name="_Percent_2007 3+9 SUMMARY" xfId="1202"/>
    <cellStyle name="_Percent_2007 3+9 SUMMARY 04.14.07" xfId="1203"/>
    <cellStyle name="_Percent_2007 5+7 - Supplemental Schedules (v3)" xfId="1204"/>
    <cellStyle name="_Percent_2007 5+7 SUMMARY" xfId="1205"/>
    <cellStyle name="_Percent_2007 7+5 - Supplemental Schedules" xfId="1206"/>
    <cellStyle name="_Percent_2007 7+5 Revenue Rollforward (URN)" xfId="1207"/>
    <cellStyle name="_Percent_2007 9+3 Analysis_AP" xfId="1208"/>
    <cellStyle name="_Percent_2007 Budget - Supplemental Schedules" xfId="1209"/>
    <cellStyle name="_Percent_2007 Revenue Rollforward - HCDS - 10-18-07" xfId="1210"/>
    <cellStyle name="_Percent_2007 Revenue Rollforward - HCDS - 11-02-07" xfId="1211"/>
    <cellStyle name="_Percent_2007_2008_Growth_Slides_11_02" xfId="1212"/>
    <cellStyle name="_Percent_2008 @ 10+2 FCST" xfId="1213"/>
    <cellStyle name="_Percent_2008 7+5 Revenue Rollforward (URN)" xfId="1214"/>
    <cellStyle name="_Percent_2008 Bi weekly Template" xfId="1215"/>
    <cellStyle name="_Percent_2008 Bi-weekly SHS Best Est. &amp; Rev Rfwd 7-19-07" xfId="1216"/>
    <cellStyle name="_Percent_2008 Bi-weekly SHS Best Est. &amp; Rev Rfwd 7-26-07" xfId="1217"/>
    <cellStyle name="_Percent_2008 Bi-weekly SHS Best Est. Rev Rfwd 11-02-07" xfId="1218"/>
    <cellStyle name="_Percent_2008 Executive Summary" xfId="1219"/>
    <cellStyle name="_Percent_2008 HCDS Exec Summary" xfId="1220"/>
    <cellStyle name="_Percent_2008 Pipeline Rollforward_HSG" xfId="1221"/>
    <cellStyle name="_Percent_2008 Revenue Target 8-17-07 for Heather" xfId="1222"/>
    <cellStyle name="_Percent_2008 Summary Detail - Dawn and John P." xfId="1223"/>
    <cellStyle name="_Percent_2008 UBH Best Est  Roll 10+2 080131" xfId="1224"/>
    <cellStyle name="_Percent_2008 UPLOAD Template EXTERNAL (10+2)" xfId="1225"/>
    <cellStyle name="_Percent_2008-04 Power Point Load" xfId="1226"/>
    <cellStyle name="_Percent_2009 2+10 Fcst Template - Schedules A-D.xls;F.xls;H.xls;M-Q use this file" xfId="1227"/>
    <cellStyle name="_Percent_2009-02 Power Point Load" xfId="1228"/>
    <cellStyle name="_Percent_2010 2+10_GM FCST" xfId="1229"/>
    <cellStyle name="_Percent_3+9 known-gap highlevel v4" xfId="1230"/>
    <cellStyle name="_Percent_3+9 Revenue Forecasting tool - essbase based" xfId="1231"/>
    <cellStyle name="_Percent_5+7 Preview" xfId="1232"/>
    <cellStyle name="_Percent_560" xfId="1233"/>
    <cellStyle name="_Percent_7+5 Int-Ewd-Ext" xfId="1234"/>
    <cellStyle name="_Percent_7+5 Pipeline Rollforward (ACN)" xfId="1235"/>
    <cellStyle name="_Percent_7-19-07 SHS CEO Report Final Expanded View" xfId="1236"/>
    <cellStyle name="_Percent_9+3_Budget Forecast Timeline v2." xfId="1237"/>
    <cellStyle name="_Percent_A9" xfId="1238"/>
    <cellStyle name="_Percent_AGP_Screen 03.25.04" xfId="1239"/>
    <cellStyle name="_Percent_Bi weekly rollforward 11 1 07v2" xfId="1240"/>
    <cellStyle name="_Percent_Bi weekly rollforward 11 29 08 w DV updates" xfId="1241"/>
    <cellStyle name="_Percent_Bi weekly rollforward 12-13-07" xfId="1242"/>
    <cellStyle name="_Percent_Bi weekly rollforward 1-24-08" xfId="1243"/>
    <cellStyle name="_Percent_Bi weekly rollforward 1-9-08" xfId="1244"/>
    <cellStyle name="_Percent_Bi weekly rollforward 8.16.07 v1" xfId="1245"/>
    <cellStyle name="_Percent_Big Customer PL 8+4 Pierce Sch A_V1" xfId="1246"/>
    <cellStyle name="_Percent_Bi-weekly SHS Best Est. Rev Rfwd 7-05-07" xfId="1247"/>
    <cellStyle name="_Percent_Bi-weekly SHS Best Est. Rev Rfwd 7-26-07 Final" xfId="1248"/>
    <cellStyle name="_Percent_Biweekly with Hansen model" xfId="1249"/>
    <cellStyle name="_Percent_Book1" xfId="1250"/>
    <cellStyle name="_Percent_Book2" xfId="1251"/>
    <cellStyle name="_Percent_Bridge - 2008 Revenue Bud" xfId="1252"/>
    <cellStyle name="_Percent_Bronco 2005 Guidance Summary 01.19.05" xfId="1253"/>
    <cellStyle name="_Percent_Bronco Screen 10.20.04" xfId="1254"/>
    <cellStyle name="_Percent_Bronco Screen 7.19.04" xfId="1255"/>
    <cellStyle name="_Percent_Bronco Screen 8.21.04" xfId="1256"/>
    <cellStyle name="_Percent_Bronco Ten-Year DCF Model (CD) V2 9.1.04" xfId="1257"/>
    <cellStyle name="_Percent_CER (41270)" xfId="1258"/>
    <cellStyle name="_Percent_CHARTERHOUSE OPERATING MODEL- Revised July 25" xfId="1259"/>
    <cellStyle name="_Percent_Copy of Point BS Variance Analysis (BT Update) 12.16.05" xfId="1260"/>
    <cellStyle name="_Percent_Copy of Point BS Variance Analysis FINAL 12.19.05 v2" xfId="1261"/>
    <cellStyle name="_Percent_Cost Savings 5+7" xfId="1262"/>
    <cellStyle name="_Percent_CRO Public Comps - 4.25.05" xfId="1263"/>
    <cellStyle name="_Percent_DCF - 20 Year" xfId="1264"/>
    <cellStyle name="_Percent_Dental 2008-2010 best estimate model 3+9 version 4-9-07" xfId="1265"/>
    <cellStyle name="_Percent_Emp-Pay-PS 2006-2007-2008v4" xfId="1266"/>
    <cellStyle name="_Percent_Essbase load Rev Mem COC by Channel &amp; Customer" xfId="1267"/>
    <cellStyle name="_Percent_Essbase pull_HSG Consol_prod suite_revised for 7+5FC v2" xfId="1268"/>
    <cellStyle name="_Percent_Est Stretch" xfId="1269"/>
    <cellStyle name="_Percent_Federal NOL" xfId="1270"/>
    <cellStyle name="_Percent_Financial Review 10.02.07" xfId="1271"/>
    <cellStyle name="_Percent_Financial Review 8.22.07" xfId="1272"/>
    <cellStyle name="_Percent_Financial Review 8.25.07" xfId="1273"/>
    <cellStyle name="_Percent_Financial Slides" xfId="1274"/>
    <cellStyle name="_Percent_First Health Group Detailed Screen 10.14.04" xfId="1275"/>
    <cellStyle name="_Percent_First Health Model_10_05_04" xfId="1276"/>
    <cellStyle name="_Percent_FTEs PS 5+7" xfId="1277"/>
    <cellStyle name="_Percent_Gap Analysis" xfId="1278"/>
    <cellStyle name="_Percent_GBS Bi_Weekly 02-06-08" xfId="1279"/>
    <cellStyle name="_Percent_GIS_SCS Cost Control" xfId="1280"/>
    <cellStyle name="_Percent_GM" xfId="1281"/>
    <cellStyle name="_Percent_HCDS Exec Summary_v2" xfId="1282"/>
    <cellStyle name="_Percent_HCDS FTE 5+7 by month" xfId="1283"/>
    <cellStyle name="_Percent_HCDS Revenue Rollforward (HCDS)" xfId="1284"/>
    <cellStyle name="_Percent_HD Comps" xfId="1285"/>
    <cellStyle name="_Percent_Health Dialog Private Screen 12.13.04" xfId="1286"/>
    <cellStyle name="_Percent_HNT Screen 04.20.05" xfId="1287"/>
    <cellStyle name="_Percent_HNT Screen 5.7.04" xfId="1288"/>
    <cellStyle name="_Percent_HNT Screen 6.16.04" xfId="1289"/>
    <cellStyle name="_Percent_HSG 2008 Budget Bridge - KLD3" xfId="1290"/>
    <cellStyle name="_Percent_HSG quarterly" xfId="1291"/>
    <cellStyle name="_Percent_Int-Ext-EWD - GBS V2" xfId="1292"/>
    <cellStyle name="_Percent_John Way New and Improved GM Analysis_2009@ 2+10" xfId="1293"/>
    <cellStyle name="_Percent_Known Rev - Gap Rept 20071102" xfId="1294"/>
    <cellStyle name="_Percent_lbo_short_form" xfId="1295"/>
    <cellStyle name="_Percent_Magellan Screen 03.08.05" xfId="1296"/>
    <cellStyle name="_Percent_Magellan Screen 12.20.04" xfId="1297"/>
    <cellStyle name="_Percent_Magellan Screen 12.21.04 KJR" xfId="1298"/>
    <cellStyle name="_Percent_May 2007 Product Reporting - HCDS" xfId="1299"/>
    <cellStyle name="_Percent_McKesson Screen 1.07.05" xfId="1300"/>
    <cellStyle name="_Percent_McKesson Screen 1.31.05" xfId="1301"/>
    <cellStyle name="_Percent_McKesson Screen 4.20.05" xfId="1302"/>
    <cellStyle name="_Percent_Medicaid" xfId="1303"/>
    <cellStyle name="_Percent_Medicaid Comps" xfId="1304"/>
    <cellStyle name="_Percent_Membership" xfId="1305"/>
    <cellStyle name="_Percent_Membership Analysis 12.13.04" xfId="1306"/>
    <cellStyle name="_Percent_model for lehman 19jul02" xfId="1307"/>
    <cellStyle name="_Percent_New Mexico Tax Issue 02.15.05" xfId="1308"/>
    <cellStyle name="_Percent_NOL Benefit" xfId="1309"/>
    <cellStyle name="_Percent_OptumHealth ACR Targets_110607v2" xfId="1310"/>
    <cellStyle name="_Percent_Ovations 2+10 Impacts_03.27.08" xfId="1311"/>
    <cellStyle name="_Percent_Ovations Program Template" xfId="1312"/>
    <cellStyle name="_Percent_P&amp;L Sched" xfId="1313"/>
    <cellStyle name="_Percent_PacifiCare Health Systems Screening Analysis 02.04.05" xfId="1314"/>
    <cellStyle name="_Percent_PacifiCare Health Systems Screening Analysis 11.22.04" xfId="1315"/>
    <cellStyle name="_Percent_Page 11 - Operating Costs" xfId="1316"/>
    <cellStyle name="_Percent_PHS P&amp;L Membership and Multiple Comparison 11.22.04" xfId="1317"/>
    <cellStyle name="_Percent_pi5" xfId="1318"/>
    <cellStyle name="_Percent_pi5_Report 3" xfId="1319"/>
    <cellStyle name="_Percent_pi5_Sheet2" xfId="1320"/>
    <cellStyle name="_Percent_pi5_Sheet3" xfId="1321"/>
    <cellStyle name="_Percent_Pierce County 2+10 revenue forecast SFO" xfId="1322"/>
    <cellStyle name="_Percent_Pierce County PL 5+7 Pierce Sch A_V4" xfId="1323"/>
    <cellStyle name="_Percent_Pipeline Rollforward_HSG" xfId="1324"/>
    <cellStyle name="_Percent_PL Rollforward Template" xfId="1325"/>
    <cellStyle name="_Percent_PL Summ-Detail_2007" xfId="1326"/>
    <cellStyle name="_Percent_Productivity Docs" xfId="1327"/>
    <cellStyle name="_Percent_Public Comps 10.27.04 (Updates)" xfId="1328"/>
    <cellStyle name="_Percent_Public Comps 11.11.04.2005 Versionxls" xfId="1329"/>
    <cellStyle name="_Percent_Public Comps 4.2.04" xfId="1330"/>
    <cellStyle name="_Percent_Revised Downside Case 25 July" xfId="1331"/>
    <cellStyle name="_Percent_Risk Responsibility Matrix 8.13.04" xfId="1332"/>
    <cellStyle name="_Percent_Screening Tool - CHA 12.18.05" xfId="1333"/>
    <cellStyle name="_Percent_SCS 7+5 Capital FCST Template" xfId="1334"/>
    <cellStyle name="_Percent_SKM Valuation - Consideration Analysis 02.24.05" xfId="1335"/>
    <cellStyle name="_Percent_SLT Finance Slides_081807" xfId="1336"/>
    <cellStyle name="_Percent_Status Update Fender 8.02.06" xfId="1337"/>
    <cellStyle name="_Percent_Supplemental Schedules 1+11 FCST" xfId="1338"/>
    <cellStyle name="_Percent_Supplemental Schedules UPDATE" xfId="1339"/>
    <cellStyle name="_Percent_surbid4 cloture" xfId="1340"/>
    <cellStyle name="_Percent_surbid4 cloture_noos 2001 results 11jul01" xfId="1341"/>
    <cellStyle name="_Percent_tropicos5" xfId="1342"/>
    <cellStyle name="_Percent_Tsunami Comps 11.23.04 v2" xfId="1343"/>
    <cellStyle name="_Percent_Tsunami Comps2" xfId="1344"/>
    <cellStyle name="_Percent_TZIX Screen 05.07.04" xfId="1345"/>
    <cellStyle name="_Percent_UBH Bi-Weekly 110107_10+2" xfId="1346"/>
    <cellStyle name="_Percent_voice1.xls Chart 1" xfId="1347"/>
    <cellStyle name="_Percent_Walgreen Co Screen 03.14.05" xfId="1348"/>
    <cellStyle name="_Percent_WebMD Screen 01.08.05" xfId="1349"/>
    <cellStyle name="_Percent_WebMD Screen 01.10.05" xfId="1350"/>
    <cellStyle name="_Percent_Wellness 2007 5+7 Forecast" xfId="1351"/>
    <cellStyle name="_Percent_Worksheet in 2008 Business Plan Review Template_final" xfId="1352"/>
    <cellStyle name="_Percent_Worksheet in Supplemental Presentation" xfId="1353"/>
    <cellStyle name="_PercentSpace" xfId="1354"/>
    <cellStyle name="_PercentSpace_~0577852" xfId="1355"/>
    <cellStyle name="_PercentSpace_~4026969" xfId="1356"/>
    <cellStyle name="_PercentSpace_0+12 Care Solutions WD7 1.10.08 v3 - to SCS" xfId="1357"/>
    <cellStyle name="_PercentSpace_0+12 Forecast" xfId="1358"/>
    <cellStyle name="_PercentSpace_0+12 HSG FINAL" xfId="1359"/>
    <cellStyle name="_PercentSpace_10+2 Rollforward template" xfId="1360"/>
    <cellStyle name="_PercentSpace_2004_2005 EBITDA Bridge" xfId="1361"/>
    <cellStyle name="_PercentSpace_2004-7-8 v2 Segment Multiple Analysis" xfId="1362"/>
    <cellStyle name="_PercentSpace_2007 3+9 - Supplemental Schedules" xfId="1363"/>
    <cellStyle name="_PercentSpace_2007 3+9 Forecast - Disease Solutions V4" xfId="1364"/>
    <cellStyle name="_PercentSpace_2007 3+9 Margins" xfId="1365"/>
    <cellStyle name="_PercentSpace_2007 3+9 SUMMARY" xfId="1366"/>
    <cellStyle name="_PercentSpace_2007 3+9 SUMMARY 04.14.07" xfId="1367"/>
    <cellStyle name="_PercentSpace_2007 5+7 - Supplemental Schedules (v3)" xfId="1368"/>
    <cellStyle name="_PercentSpace_2007 5+7 SUMMARY" xfId="1369"/>
    <cellStyle name="_PercentSpace_2007 7+5 - Supplemental Schedules" xfId="1370"/>
    <cellStyle name="_PercentSpace_2007 7+5 Revenue Rollforward (URN)" xfId="1371"/>
    <cellStyle name="_PercentSpace_2007 9+3 Analysis_AP" xfId="1372"/>
    <cellStyle name="_PercentSpace_2007 Budget - Supplemental Schedules" xfId="1373"/>
    <cellStyle name="_PercentSpace_2007 Revenue Rollforward - HCDS - 10-18-07" xfId="1374"/>
    <cellStyle name="_PercentSpace_2007 Revenue Rollforward - HCDS - 11-02-07" xfId="1375"/>
    <cellStyle name="_PercentSpace_2007_2008_Growth_Slides_11_02" xfId="1376"/>
    <cellStyle name="_PercentSpace_2008 @ 10+2 FCST" xfId="1377"/>
    <cellStyle name="_PercentSpace_2008 7+5 Revenue Rollforward (URN)" xfId="1378"/>
    <cellStyle name="_PercentSpace_2008 Bi weekly Template" xfId="1379"/>
    <cellStyle name="_PercentSpace_2008 Bi-weekly SHS Best Est. &amp; Rev Rfwd 7-19-07" xfId="1380"/>
    <cellStyle name="_PercentSpace_2008 Bi-weekly SHS Best Est. &amp; Rev Rfwd 7-26-07" xfId="1381"/>
    <cellStyle name="_PercentSpace_2008 Bi-weekly SHS Best Est. Rev Rfwd 11-02-07" xfId="1382"/>
    <cellStyle name="_PercentSpace_2008 Executive Summary" xfId="1383"/>
    <cellStyle name="_PercentSpace_2008 HCDS Exec Summary" xfId="1384"/>
    <cellStyle name="_PercentSpace_2008 Pipeline Rollforward_HSG" xfId="1385"/>
    <cellStyle name="_PercentSpace_2008 Revenue Target 8-17-07 for Heather" xfId="1386"/>
    <cellStyle name="_PercentSpace_2008 Summary Detail - Dawn and John P." xfId="1387"/>
    <cellStyle name="_PercentSpace_2008 UBH Best Est  Roll 10+2 080131" xfId="1388"/>
    <cellStyle name="_PercentSpace_2008 UPLOAD Template EXTERNAL (10+2)" xfId="1389"/>
    <cellStyle name="_PercentSpace_2008-04 Power Point Load" xfId="1390"/>
    <cellStyle name="_PercentSpace_2009 2+10 Fcst Template - Schedules A-D.xls;F.xls;H.xls;M-Q use this file" xfId="1391"/>
    <cellStyle name="_PercentSpace_2009-02 Power Point Load" xfId="1392"/>
    <cellStyle name="_PercentSpace_2010 2+10_GM FCST" xfId="1393"/>
    <cellStyle name="_PercentSpace_3+9 known-gap highlevel v4" xfId="1394"/>
    <cellStyle name="_PercentSpace_3+9 Revenue Forecasting tool - essbase based" xfId="1395"/>
    <cellStyle name="_PercentSpace_5+7 Preview" xfId="1396"/>
    <cellStyle name="_PercentSpace_560" xfId="1397"/>
    <cellStyle name="_PercentSpace_7+5 Int-Ewd-Ext" xfId="1398"/>
    <cellStyle name="_PercentSpace_7+5 Pipeline Rollforward (ACN)" xfId="1399"/>
    <cellStyle name="_PercentSpace_7-19-07 SHS CEO Report Final Expanded View" xfId="1400"/>
    <cellStyle name="_PercentSpace_9+3_Budget Forecast Timeline v2." xfId="1401"/>
    <cellStyle name="_PercentSpace_A9" xfId="1402"/>
    <cellStyle name="_PercentSpace_AGP_Screen 03.25.04" xfId="1403"/>
    <cellStyle name="_PercentSpace_Bi weekly rollforward 11 1 07v2" xfId="1404"/>
    <cellStyle name="_PercentSpace_Bi weekly rollforward 11 29 08 w DV updates" xfId="1405"/>
    <cellStyle name="_PercentSpace_Bi weekly rollforward 12-13-07" xfId="1406"/>
    <cellStyle name="_PercentSpace_Bi weekly rollforward 1-24-08" xfId="1407"/>
    <cellStyle name="_PercentSpace_Bi weekly rollforward 1-9-08" xfId="1408"/>
    <cellStyle name="_PercentSpace_Bi weekly rollforward 8.16.07 v1" xfId="1409"/>
    <cellStyle name="_PercentSpace_Big Customer PL 8+4 Pierce Sch A_V1" xfId="1410"/>
    <cellStyle name="_PercentSpace_Bi-weekly SHS Best Est. Rev Rfwd 7-05-07" xfId="1411"/>
    <cellStyle name="_PercentSpace_Bi-weekly SHS Best Est. Rev Rfwd 7-26-07 Final" xfId="1412"/>
    <cellStyle name="_PercentSpace_Biweekly with Hansen model" xfId="1413"/>
    <cellStyle name="_PercentSpace_Book1" xfId="1414"/>
    <cellStyle name="_PercentSpace_Book2" xfId="1415"/>
    <cellStyle name="_PercentSpace_Bridge - 2008 Revenue Bud" xfId="1416"/>
    <cellStyle name="_PercentSpace_Bronco 2005 Guidance Summary 01.19.05" xfId="1417"/>
    <cellStyle name="_PercentSpace_Bronco Screen 10.20.04" xfId="1418"/>
    <cellStyle name="_PercentSpace_Bronco Screen 7.19.04" xfId="1419"/>
    <cellStyle name="_PercentSpace_Bronco Screen 8.21.04" xfId="1420"/>
    <cellStyle name="_PercentSpace_Bronco Ten-Year DCF Model (CD) V2 9.1.04" xfId="1421"/>
    <cellStyle name="_PercentSpace_CER (41270)" xfId="1422"/>
    <cellStyle name="_PercentSpace_CHARTERHOUSE OPERATING MODEL- Revised July 25" xfId="1423"/>
    <cellStyle name="_PercentSpace_Copy of Point BS Variance Analysis (BT Update) 12.16.05" xfId="1424"/>
    <cellStyle name="_PercentSpace_Copy of Point BS Variance Analysis FINAL 12.19.05 v2" xfId="1425"/>
    <cellStyle name="_PercentSpace_Cost Savings 5+7" xfId="1426"/>
    <cellStyle name="_PercentSpace_CRO Public Comps - 4.25.05" xfId="1427"/>
    <cellStyle name="_PercentSpace_DCF - 20 Year" xfId="1428"/>
    <cellStyle name="_PercentSpace_Dental 2008-2010 best estimate model 3+9 version 4-9-07" xfId="1429"/>
    <cellStyle name="_PercentSpace_Emp-Pay-PS 2006-2007-2008v4" xfId="1430"/>
    <cellStyle name="_PercentSpace_Essbase load Rev Mem COC by Channel &amp; Customer" xfId="1431"/>
    <cellStyle name="_PercentSpace_Essbase pull_HSG Consol_prod suite_revised for 7+5FC v2" xfId="1432"/>
    <cellStyle name="_PercentSpace_Est Stretch" xfId="1433"/>
    <cellStyle name="_PercentSpace_Federal NOL" xfId="1434"/>
    <cellStyle name="_PercentSpace_Financial Review 10.02.07" xfId="1435"/>
    <cellStyle name="_PercentSpace_Financial Review 8.22.07" xfId="1436"/>
    <cellStyle name="_PercentSpace_Financial Review 8.25.07" xfId="1437"/>
    <cellStyle name="_PercentSpace_Financial Slides" xfId="1438"/>
    <cellStyle name="_PercentSpace_First Health Group Detailed Screen 10.14.04" xfId="1439"/>
    <cellStyle name="_PercentSpace_First Health Model_10_05_04" xfId="1440"/>
    <cellStyle name="_PercentSpace_FTEs PS 5+7" xfId="1441"/>
    <cellStyle name="_PercentSpace_Gap Analysis" xfId="1442"/>
    <cellStyle name="_PercentSpace_GBS Bi_Weekly 02-06-08" xfId="1443"/>
    <cellStyle name="_PercentSpace_GIS_SCS Cost Control" xfId="1444"/>
    <cellStyle name="_PercentSpace_GM" xfId="1445"/>
    <cellStyle name="_PercentSpace_HCDS Exec Summary_v2" xfId="1446"/>
    <cellStyle name="_PercentSpace_HCDS FTE 5+7 by month" xfId="1447"/>
    <cellStyle name="_PercentSpace_HCDS Revenue Rollforward (HCDS)" xfId="1448"/>
    <cellStyle name="_PercentSpace_HD Comps" xfId="1449"/>
    <cellStyle name="_PercentSpace_Health Dialog Private Screen 12.13.04" xfId="1450"/>
    <cellStyle name="_PercentSpace_HNT Screen 04.20.05" xfId="1451"/>
    <cellStyle name="_PercentSpace_HNT Screen 5.7.04" xfId="1452"/>
    <cellStyle name="_PercentSpace_HNT Screen 6.16.04" xfId="1453"/>
    <cellStyle name="_PercentSpace_HSG 2008 Budget Bridge - KLD3" xfId="1454"/>
    <cellStyle name="_PercentSpace_HSG quarterly" xfId="1455"/>
    <cellStyle name="_PercentSpace_Int-Ext-EWD - GBS V2" xfId="1456"/>
    <cellStyle name="_PercentSpace_John Way New and Improved GM Analysis_2009@ 2+10" xfId="1457"/>
    <cellStyle name="_PercentSpace_Known Rev - Gap Rept 20071102" xfId="1458"/>
    <cellStyle name="_PercentSpace_lbo_short_form" xfId="1459"/>
    <cellStyle name="_PercentSpace_Magellan Screen 03.08.05" xfId="1460"/>
    <cellStyle name="_PercentSpace_Magellan Screen 12.20.04" xfId="1461"/>
    <cellStyle name="_PercentSpace_Magellan Screen 12.21.04 KJR" xfId="1462"/>
    <cellStyle name="_PercentSpace_May 2007 Product Reporting - HCDS" xfId="1463"/>
    <cellStyle name="_PercentSpace_McKesson Screen 1.07.05" xfId="1464"/>
    <cellStyle name="_PercentSpace_McKesson Screen 1.31.05" xfId="1465"/>
    <cellStyle name="_PercentSpace_McKesson Screen 4.20.05" xfId="1466"/>
    <cellStyle name="_PercentSpace_Medicaid" xfId="1467"/>
    <cellStyle name="_PercentSpace_Medicaid Comps" xfId="1468"/>
    <cellStyle name="_PercentSpace_Membership" xfId="1469"/>
    <cellStyle name="_PercentSpace_Membership Analysis 12.13.04" xfId="1470"/>
    <cellStyle name="_PercentSpace_model for lehman 19jul02" xfId="1471"/>
    <cellStyle name="_PercentSpace_New Mexico Tax Issue 02.15.05" xfId="1472"/>
    <cellStyle name="_PercentSpace_NOL Benefit" xfId="1473"/>
    <cellStyle name="_PercentSpace_OptumHealth ACR Targets_110607v2" xfId="1474"/>
    <cellStyle name="_PercentSpace_Ovations 2+10 Impacts_03.27.08" xfId="1475"/>
    <cellStyle name="_PercentSpace_Ovations Program Template" xfId="1476"/>
    <cellStyle name="_PercentSpace_P&amp;L Sched" xfId="1477"/>
    <cellStyle name="_PercentSpace_PacifiCare Health Systems Screening Analysis 02.04.05" xfId="1478"/>
    <cellStyle name="_PercentSpace_PacifiCare Health Systems Screening Analysis 11.22.04" xfId="1479"/>
    <cellStyle name="_PercentSpace_Page 11 - Operating Costs" xfId="1480"/>
    <cellStyle name="_PercentSpace_PHS P&amp;L Membership and Multiple Comparison 11.22.04" xfId="1481"/>
    <cellStyle name="_PercentSpace_pi5" xfId="1482"/>
    <cellStyle name="_PercentSpace_pi5_Report 3" xfId="1483"/>
    <cellStyle name="_PercentSpace_pi5_Sheet2" xfId="1484"/>
    <cellStyle name="_PercentSpace_pi5_Sheet3" xfId="1485"/>
    <cellStyle name="_PercentSpace_Pierce County 2+10 revenue forecast SFO" xfId="1486"/>
    <cellStyle name="_PercentSpace_Pierce County PL 5+7 Pierce Sch A_V4" xfId="1487"/>
    <cellStyle name="_PercentSpace_Pipeline Rollforward_HSG" xfId="1488"/>
    <cellStyle name="_PercentSpace_PL Rollforward Template" xfId="1489"/>
    <cellStyle name="_PercentSpace_PL Summ-Detail_2007" xfId="1490"/>
    <cellStyle name="_PercentSpace_Productivity Docs" xfId="1491"/>
    <cellStyle name="_PercentSpace_Public Comps 10.27.04 (Updates)" xfId="1492"/>
    <cellStyle name="_PercentSpace_Public Comps 11.11.04.2005 Versionxls" xfId="1493"/>
    <cellStyle name="_PercentSpace_Public Comps 4.2.04" xfId="1494"/>
    <cellStyle name="_PercentSpace_Revised Downside Case 25 July" xfId="1495"/>
    <cellStyle name="_PercentSpace_Risk Responsibility Matrix 8.13.04" xfId="1496"/>
    <cellStyle name="_PercentSpace_Screening Tool - CHA 12.18.05" xfId="1497"/>
    <cellStyle name="_PercentSpace_SCS 7+5 Capital FCST Template" xfId="1498"/>
    <cellStyle name="_PercentSpace_SKM Valuation - Consideration Analysis 02.24.05" xfId="1499"/>
    <cellStyle name="_PercentSpace_SLT Finance Slides_081807" xfId="1500"/>
    <cellStyle name="_PercentSpace_Status Update Fender 8.02.06" xfId="1501"/>
    <cellStyle name="_PercentSpace_Supplemental Schedules 1+11 FCST" xfId="1502"/>
    <cellStyle name="_PercentSpace_Supplemental Schedules UPDATE" xfId="1503"/>
    <cellStyle name="_PercentSpace_surbid4 cloture" xfId="1504"/>
    <cellStyle name="_PercentSpace_surbid4 cloture_1" xfId="1505"/>
    <cellStyle name="_PercentSpace_surbid4 cloture_1_noos 2001 results 11jul01" xfId="1506"/>
    <cellStyle name="_PercentSpace_surbid4 cloture_noos 2001 results 11jul01" xfId="1507"/>
    <cellStyle name="_PercentSpace_tropicos5" xfId="1508"/>
    <cellStyle name="_PercentSpace_Tsunami Comps 11.23.04 v2" xfId="1509"/>
    <cellStyle name="_PercentSpace_Tsunami Comps2" xfId="1510"/>
    <cellStyle name="_PercentSpace_TZIX Screen 05.07.04" xfId="1511"/>
    <cellStyle name="_PercentSpace_UBH Bi-Weekly 110107_10+2" xfId="1512"/>
    <cellStyle name="_PercentSpace_voice1.xls Chart 1" xfId="1513"/>
    <cellStyle name="_PercentSpace_Walgreen Co Screen 03.14.05" xfId="1514"/>
    <cellStyle name="_PercentSpace_WebMD Screen 01.08.05" xfId="1515"/>
    <cellStyle name="_PercentSpace_WebMD Screen 01.10.05" xfId="1516"/>
    <cellStyle name="_PercentSpace_Wellness 2007 5+7 Forecast" xfId="1517"/>
    <cellStyle name="_PercentSpace_Worksheet in 2008 Business Plan Review Template_final" xfId="1518"/>
    <cellStyle name="_PercentSpace_Worksheet in Supplemental Presentation" xfId="1519"/>
    <cellStyle name="_Pierce County PL 5+7 Pierce Sch A_V4" xfId="1520"/>
    <cellStyle name="_Pierce County PL 5+7 Pierce Sch A_V4_Report 3" xfId="1521"/>
    <cellStyle name="_Pierce County PL 5+7 Pierce Sch A_V4_Sheet2" xfId="1522"/>
    <cellStyle name="_Pierce County PL 5+7 Pierce Sch A_V4_Sheet3" xfId="1523"/>
    <cellStyle name="_Pierce County WA Pricing 10-30-08 Final" xfId="1524"/>
    <cellStyle name="_Pierce County WA Pricing 10-30-08 Final_Report 3" xfId="1525"/>
    <cellStyle name="_Pierce County WA Pricing 10-30-08 Final_Sheet2" xfId="1526"/>
    <cellStyle name="_Pierce County WA Pricing 10-30-08 Final_Sheet3" xfId="1527"/>
    <cellStyle name="_Pierce County WA Pricing 9-24-09 Rev Staff" xfId="1528"/>
    <cellStyle name="_Pierce County WA Pricing 9-24-09 Rev Staff_Report 3" xfId="1529"/>
    <cellStyle name="_Pierce County WA Pricing 9-24-09 Rev Staff_Sheet2" xfId="1530"/>
    <cellStyle name="_Pierce County WA Pricing 9-24-09 Rev Staff_Sheet3" xfId="1531"/>
    <cellStyle name="_Pierce Pricing Revised P&amp;L 2-11-09" xfId="1532"/>
    <cellStyle name="_Pierce Pricing Revised P&amp;L 2-11-09_Report 3" xfId="1533"/>
    <cellStyle name="_Pierce Pricing Revised P&amp;L 2-11-09_Sheet2" xfId="1534"/>
    <cellStyle name="_Pierce Pricing Revised P&amp;L 2-11-09_Sheet3" xfId="1535"/>
    <cellStyle name="_Prelim Department Mapping_4" xfId="1536"/>
    <cellStyle name="_Prelim Department Mapping_4_Report 3" xfId="1537"/>
    <cellStyle name="_Prelim Department Mapping_4_Sheet2" xfId="1538"/>
    <cellStyle name="_Prelim Department Mapping_4_Sheet3" xfId="1539"/>
    <cellStyle name="_Productivity" xfId="1540"/>
    <cellStyle name="_Productivity_Report 3" xfId="1541"/>
    <cellStyle name="_Productivity_Sheet2" xfId="1542"/>
    <cellStyle name="_Productivity_Sheet3" xfId="1543"/>
    <cellStyle name="_PS 9.0 Exp Review" xfId="1544"/>
    <cellStyle name="_PS 9.0 Exp Review_Report 3" xfId="1545"/>
    <cellStyle name="_PS 9.0 Exp Review_Sheet2" xfId="1546"/>
    <cellStyle name="_PS 9.0 Exp Review_Sheet3" xfId="1547"/>
    <cellStyle name="_PS staff rprtng line 2009" xfId="1548"/>
    <cellStyle name="_PS staff rprtng line 2009_Report 3" xfId="1549"/>
    <cellStyle name="_PS staff rprtng line 2009_Sheet2" xfId="1550"/>
    <cellStyle name="_PS staff rprtng line 2009_Sheet3" xfId="1551"/>
    <cellStyle name="_Renewal Status List - UBH w EAP 080926" xfId="1552"/>
    <cellStyle name="_Renewal Status List - UBH w EAP 080926_Report 3" xfId="1553"/>
    <cellStyle name="_Renewal Status List - UBH w EAP 080926_Sheet2" xfId="1554"/>
    <cellStyle name="_Renewal Status List - UBH w EAP 080926_Sheet3" xfId="1555"/>
    <cellStyle name="_Revenue Summary 06-07-08" xfId="1556"/>
    <cellStyle name="_Revenue Summary 06-07-08_Report 3" xfId="1557"/>
    <cellStyle name="_Revenue Summary 06-07-08_Sheet2" xfId="1558"/>
    <cellStyle name="_Revenue Summary 06-07-08_Sheet3" xfId="1559"/>
    <cellStyle name="_SCS 5+7 BU Capital tempate" xfId="1560"/>
    <cellStyle name="_SCS 5+7 BU Capital tempate_Report 3" xfId="1561"/>
    <cellStyle name="_SCS 5+7 BU Capital tempate_Sheet2" xfId="1562"/>
    <cellStyle name="_SCS 5+7 BU Capital tempate_Sheet3" xfId="1563"/>
    <cellStyle name="_SCS 7+5 Capital FCST Template" xfId="1564"/>
    <cellStyle name="_SCS 7+5 Capital FCST Template_Report 3" xfId="1565"/>
    <cellStyle name="_SCS 7+5 Capital FCST Template_Sheet2" xfId="1566"/>
    <cellStyle name="_SCS 7+5 Capital FCST Template_Sheet3" xfId="1567"/>
    <cellStyle name="_Sep PS Ext Rev" xfId="1568"/>
    <cellStyle name="_Sep PS Ext Rev_Report 3" xfId="1569"/>
    <cellStyle name="_Sep PS Ext Rev_Sheet2" xfId="1570"/>
    <cellStyle name="_Sep PS Ext Rev_Sheet3" xfId="1571"/>
    <cellStyle name="_September 2008 FLASH_Updated for Actual_WD3 AM" xfId="1572"/>
    <cellStyle name="_September 2008 FLASH_Updated for Actual_WD3 AM_Report 3" xfId="1573"/>
    <cellStyle name="_September 2008 FLASH_Updated for Actual_WD3 AM_Sheet2" xfId="1574"/>
    <cellStyle name="_September 2008 FLASH_Updated for Actual_WD3 AM_Sheet3" xfId="1575"/>
    <cellStyle name="_Staffing Deep Dive" xfId="1576"/>
    <cellStyle name="_Staffing Deep Dive_Report 3" xfId="1577"/>
    <cellStyle name="_Staffing Deep Dive_Sheet2" xfId="1578"/>
    <cellStyle name="_Staffing Deep Dive_Sheet3" xfId="1579"/>
    <cellStyle name="_Story_LBOModel_24" xfId="1580"/>
    <cellStyle name="_Story_LBOModel_24_Report 3" xfId="1581"/>
    <cellStyle name="_Story_LBOModel_24_Sheet2" xfId="1582"/>
    <cellStyle name="_Story_LBOModel_24_Sheet3" xfId="1583"/>
    <cellStyle name="_SubHeading" xfId="1584"/>
    <cellStyle name="_SubHeading_0+12 Care Solutions WD7 1.10.08 v3 - to SCS" xfId="1585"/>
    <cellStyle name="_SubHeading_0+12 Forecast" xfId="1586"/>
    <cellStyle name="_SubHeading_0+12 HSG FINAL" xfId="1587"/>
    <cellStyle name="_SubHeading_10+2 Rollforward template" xfId="1588"/>
    <cellStyle name="_SubHeading_2007 3+9 - Supplemental Schedules" xfId="1589"/>
    <cellStyle name="_SubHeading_2007 3+9 Forecast - Disease Solutions V4" xfId="1590"/>
    <cellStyle name="_SubHeading_2007 3+9 Margins" xfId="1591"/>
    <cellStyle name="_SubHeading_2007 3+9 SUMMARY" xfId="1592"/>
    <cellStyle name="_SubHeading_2007 3+9 SUMMARY 04.14.07" xfId="1593"/>
    <cellStyle name="_SubHeading_2007 5+7 - Supplemental Schedules (v3)" xfId="1594"/>
    <cellStyle name="_SubHeading_2007 5+7 SUMMARY" xfId="1595"/>
    <cellStyle name="_SubHeading_2007 7+5 - Supplemental Schedules" xfId="1596"/>
    <cellStyle name="_SubHeading_2007 7+5 Revenue Rollforward (URN)" xfId="1597"/>
    <cellStyle name="_SubHeading_2007 9+3 Analysis_AP" xfId="1598"/>
    <cellStyle name="_SubHeading_2007 Budget - Supplemental Schedules" xfId="1599"/>
    <cellStyle name="_SubHeading_2007 Revenue Rollforward - HCDS - 10-18-07" xfId="1600"/>
    <cellStyle name="_SubHeading_2007 Revenue Rollforward - HCDS - 11-02-07" xfId="1601"/>
    <cellStyle name="_SubHeading_2007_2008_Growth_Slides_11_02" xfId="1602"/>
    <cellStyle name="_SubHeading_2008 @ 10+2 FCST" xfId="1603"/>
    <cellStyle name="_SubHeading_2008 7+5 Revenue Rollforward (URN)" xfId="1604"/>
    <cellStyle name="_SubHeading_2008 Bi weekly Template" xfId="1605"/>
    <cellStyle name="_SubHeading_2008 Bi-weekly SHS Best Est. &amp; Rev Rfwd 7-19-07" xfId="1606"/>
    <cellStyle name="_SubHeading_2008 Bi-weekly SHS Best Est. &amp; Rev Rfwd 7-26-07" xfId="1607"/>
    <cellStyle name="_SubHeading_2008 Bi-weekly SHS Best Est. Rev Rfwd 11-02-07" xfId="1608"/>
    <cellStyle name="_SubHeading_2008 Executive Summary" xfId="1609"/>
    <cellStyle name="_SubHeading_2008 HCDS Exec Summary" xfId="1610"/>
    <cellStyle name="_SubHeading_2008 Pipeline Rollforward_HSG" xfId="1611"/>
    <cellStyle name="_SubHeading_2008 Revenue Target 8-17-07 for Heather" xfId="1612"/>
    <cellStyle name="_SubHeading_2008 Summary Detail - Dawn and John P." xfId="1613"/>
    <cellStyle name="_SubHeading_2008 UBH Best Est  Roll 10+2 080131" xfId="1614"/>
    <cellStyle name="_SubHeading_2008 UPLOAD Template EXTERNAL (10+2)" xfId="1615"/>
    <cellStyle name="_SubHeading_2008-04 Power Point Load" xfId="1616"/>
    <cellStyle name="_SubHeading_2009 2+10 Fcst Template - Schedules A-D.xls;F.xls;H.xls;M-Q use this file" xfId="1617"/>
    <cellStyle name="_SubHeading_2009-02 Power Point Load" xfId="1618"/>
    <cellStyle name="_SubHeading_2010 2+10_GM FCST" xfId="1619"/>
    <cellStyle name="_SubHeading_3+9 known-gap highlevel v4" xfId="1620"/>
    <cellStyle name="_SubHeading_3+9 Revenue Forecasting tool - essbase based" xfId="1621"/>
    <cellStyle name="_SubHeading_5+7 Preview" xfId="1622"/>
    <cellStyle name="_SubHeading_560" xfId="1623"/>
    <cellStyle name="_SubHeading_7+5 Int-Ewd-Ext" xfId="1624"/>
    <cellStyle name="_SubHeading_7+5 Pipeline Rollforward (ACN)" xfId="1625"/>
    <cellStyle name="_SubHeading_7-19-07 SHS CEO Report Final Expanded View" xfId="1626"/>
    <cellStyle name="_SubHeading_9+3_Budget Forecast Timeline v2." xfId="1627"/>
    <cellStyle name="_SubHeading_A9" xfId="1628"/>
    <cellStyle name="_SubHeading_asian companies" xfId="1629"/>
    <cellStyle name="_SubHeading_Bi weekly rollforward 11 1 07v2" xfId="1630"/>
    <cellStyle name="_SubHeading_Bi weekly rollforward 11 29 08 w DV updates" xfId="1631"/>
    <cellStyle name="_SubHeading_Bi weekly rollforward 12-13-07" xfId="1632"/>
    <cellStyle name="_SubHeading_Bi weekly rollforward 1-24-08" xfId="1633"/>
    <cellStyle name="_SubHeading_Bi weekly rollforward 1-9-08" xfId="1634"/>
    <cellStyle name="_SubHeading_Bi weekly rollforward 8.16.07 v1" xfId="1635"/>
    <cellStyle name="_SubHeading_Big Customer PL 8+4 Pierce Sch A_V1" xfId="1636"/>
    <cellStyle name="_SubHeading_Bi-weekly SHS Best Est. Rev Rfwd 7-05-07" xfId="1637"/>
    <cellStyle name="_SubHeading_Bi-weekly SHS Best Est. Rev Rfwd 7-26-07 Final" xfId="1638"/>
    <cellStyle name="_SubHeading_Biweekly with Hansen model" xfId="1639"/>
    <cellStyle name="_SubHeading_Book1" xfId="1640"/>
    <cellStyle name="_SubHeading_Book2" xfId="1641"/>
    <cellStyle name="_SubHeading_Bridge - 2008 Revenue Bud" xfId="1642"/>
    <cellStyle name="_SubHeading_CER (41270)" xfId="1643"/>
    <cellStyle name="_SubHeading_Cost Savings 5+7" xfId="1644"/>
    <cellStyle name="_SubHeading_Dental 2008-2010 best estimate model 3+9 version 4-9-07" xfId="1645"/>
    <cellStyle name="_SubHeading_Emp-Pay-PS 2006-2007-2008v4" xfId="1646"/>
    <cellStyle name="_SubHeading_Essbase load Rev Mem COC by Channel &amp; Customer" xfId="1647"/>
    <cellStyle name="_SubHeading_Essbase pull_HSG Consol_prod suite_revised for 7+5FC v2" xfId="1648"/>
    <cellStyle name="_SubHeading_Est Stretch" xfId="1649"/>
    <cellStyle name="_SubHeading_Financial Review 10.02.07" xfId="1650"/>
    <cellStyle name="_SubHeading_Financial Review 8.22.07" xfId="1651"/>
    <cellStyle name="_SubHeading_Financial Review 8.25.07" xfId="1652"/>
    <cellStyle name="_SubHeading_Financial Slides" xfId="1653"/>
    <cellStyle name="_SubHeading_FTEs PS 5+7" xfId="1654"/>
    <cellStyle name="_SubHeading_Gap Analysis" xfId="1655"/>
    <cellStyle name="_SubHeading_GBS Bi_Weekly 02-06-08" xfId="1656"/>
    <cellStyle name="_SubHeading_GIS_SCS Cost Control" xfId="1657"/>
    <cellStyle name="_SubHeading_GM" xfId="1658"/>
    <cellStyle name="_SubHeading_HCDS Exec Summary_v2" xfId="1659"/>
    <cellStyle name="_SubHeading_HCDS FTE 5+7 by month" xfId="1660"/>
    <cellStyle name="_SubHeading_HCDS Revenue Rollforward (HCDS)" xfId="1661"/>
    <cellStyle name="_SubHeading_HSG 2008 Budget Bridge - KLD3" xfId="1662"/>
    <cellStyle name="_SubHeading_HSG quarterly" xfId="1663"/>
    <cellStyle name="_SubHeading_Int-Ext-EWD - GBS V2" xfId="1664"/>
    <cellStyle name="_SubHeading_John Way New and Improved GM Analysis_2009@ 2+10" xfId="1665"/>
    <cellStyle name="_SubHeading_Known Rev - Gap Rept 20071102" xfId="1666"/>
    <cellStyle name="_SubHeading_May 2007 Product Reporting - HCDS" xfId="1667"/>
    <cellStyle name="_SubHeading_Membership" xfId="1668"/>
    <cellStyle name="_SubHeading_OptumHealth ACR Targets_110607v2" xfId="1669"/>
    <cellStyle name="_SubHeading_Ovations 2+10 Impacts_03.27.08" xfId="1670"/>
    <cellStyle name="_SubHeading_Ovations Program Template" xfId="1671"/>
    <cellStyle name="_SubHeading_P&amp;L Sched" xfId="1672"/>
    <cellStyle name="_SubHeading_Page 11 - Operating Costs" xfId="1673"/>
    <cellStyle name="_SubHeading_Pierce County 2+10 revenue forecast SFO" xfId="1674"/>
    <cellStyle name="_SubHeading_Pierce County PL 5+7 Pierce Sch A_V4" xfId="1675"/>
    <cellStyle name="_SubHeading_Pipeline Rollforward_HSG" xfId="1676"/>
    <cellStyle name="_SubHeading_PL Rollforward Template" xfId="1677"/>
    <cellStyle name="_SubHeading_PL Summ-Detail_2007" xfId="1678"/>
    <cellStyle name="_SubHeading_prestemp" xfId="1679"/>
    <cellStyle name="_SubHeading_Productivity Docs" xfId="1680"/>
    <cellStyle name="_SubHeading_SCS 7+5 Capital FCST Template" xfId="1681"/>
    <cellStyle name="_SubHeading_SLT Finance Slides_081807" xfId="1682"/>
    <cellStyle name="_SubHeading_Supplemental Schedules 1+11 FCST" xfId="1683"/>
    <cellStyle name="_SubHeading_Supplemental Schedules UPDATE" xfId="1684"/>
    <cellStyle name="_SubHeading_UBH Bi-Weekly 110107_10+2" xfId="1685"/>
    <cellStyle name="_SubHeading_Wellness 2007 5+7 Forecast" xfId="1686"/>
    <cellStyle name="_SubHeading_Worksheet in 2008 Business Plan Review Template_final" xfId="1687"/>
    <cellStyle name="_SubHeading_Worksheet in Supplemental Presentation" xfId="1688"/>
    <cellStyle name="_Summary differences consortium-KKR-OC-150402" xfId="1689"/>
    <cellStyle name="_Summary differences consortium-KKR-OC-150402_Report 3" xfId="1690"/>
    <cellStyle name="_Summary differences consortium-KKR-OC-150402_Sheet2" xfId="1691"/>
    <cellStyle name="_Summary differences consortium-KKR-OC-150402_Sheet3" xfId="1692"/>
    <cellStyle name="_Table" xfId="1693"/>
    <cellStyle name="_Table input" xfId="1694"/>
    <cellStyle name="_Table shaded" xfId="1695"/>
    <cellStyle name="_Table_0+12 Care Solutions WD7 1.10.08 v3 - to SCS" xfId="1696"/>
    <cellStyle name="_Table_0+12 Forecast" xfId="1697"/>
    <cellStyle name="_Table_0+12 HSG FINAL" xfId="1698"/>
    <cellStyle name="_Table_10+2 Rollforward template" xfId="1699"/>
    <cellStyle name="_Table_2007 3+9 - Supplemental Schedules" xfId="1700"/>
    <cellStyle name="_Table_2007 3+9 - Supplemental Schedules_Bi weekly rollforward 11 29 08 w DV updates" xfId="1701"/>
    <cellStyle name="_Table_2007 3+9 - Supplemental Schedules_Bi weekly rollforward 12-13-07" xfId="1702"/>
    <cellStyle name="_Table_2007 3+9 - Supplemental Schedules_Bi weekly rollforward 1-24-08" xfId="1703"/>
    <cellStyle name="_Table_2007 3+9 - Supplemental Schedules_Bi weekly rollforward 1-9-08" xfId="1704"/>
    <cellStyle name="_Table_2007 3+9 - Supplemental Schedules_GBS Bi_Weekly 02-06-08" xfId="1705"/>
    <cellStyle name="_Table_2007 3+9 - Supplemental Schedules_OptumHealth ACR Targets_110607v2" xfId="1706"/>
    <cellStyle name="_Table_2007 3+9 Forecast - Disease Solutions V4" xfId="1707"/>
    <cellStyle name="_Table_2007 3+9 Margins" xfId="1708"/>
    <cellStyle name="_Table_2007 3+9 SUMMARY" xfId="1709"/>
    <cellStyle name="_Table_2007 3+9 SUMMARY 04.14.07" xfId="1710"/>
    <cellStyle name="_Table_2007 5+7 - Supplemental Schedules (v3)" xfId="1711"/>
    <cellStyle name="_Table_2007 5+7 SUMMARY" xfId="1712"/>
    <cellStyle name="_Table_2007 7+5 - Supplemental Schedules" xfId="1713"/>
    <cellStyle name="_Table_2007 7+5 Revenue Rollforward (URN)" xfId="1714"/>
    <cellStyle name="_Table_2007 9+3 Analysis_AP" xfId="1715"/>
    <cellStyle name="_Table_2007 Budget - Supplemental Schedules" xfId="1716"/>
    <cellStyle name="_Table_2007 Revenue Rollforward - HCDS - 10-18-07" xfId="1717"/>
    <cellStyle name="_Table_2007 Revenue Rollforward - HCDS - 11-02-07" xfId="1718"/>
    <cellStyle name="_Table_2007_2008_Growth_Slides_11_02" xfId="1719"/>
    <cellStyle name="_Table_2008 @ 10+2 FCST" xfId="1720"/>
    <cellStyle name="_Table_2008 7+5 Revenue Rollforward (URN)" xfId="1721"/>
    <cellStyle name="_Table_2008 Bi weekly Template" xfId="1722"/>
    <cellStyle name="_Table_2008 Bi-weekly SHS Best Est. &amp; Rev Rfwd 7-19-07" xfId="1723"/>
    <cellStyle name="_Table_2008 Bi-weekly SHS Best Est. &amp; Rev Rfwd 7-26-07" xfId="1724"/>
    <cellStyle name="_Table_2008 Bi-weekly SHS Best Est. Rev Rfwd 11-02-07" xfId="1725"/>
    <cellStyle name="_Table_2008 Executive Summary" xfId="1726"/>
    <cellStyle name="_Table_2008 HCDS Exec Summary" xfId="1727"/>
    <cellStyle name="_Table_2008 Pipeline Rollforward_HSG" xfId="1728"/>
    <cellStyle name="_Table_2008 Revenue Target 8-17-07 for Heather" xfId="1729"/>
    <cellStyle name="_Table_2008 Summary Detail - Dawn and John P." xfId="1730"/>
    <cellStyle name="_Table_2008 UBH Best Est  Roll 10+2 080131" xfId="1731"/>
    <cellStyle name="_Table_2008 UPLOAD Template EXTERNAL (10+2)" xfId="1732"/>
    <cellStyle name="_Table_2008-04 Power Point Load" xfId="1733"/>
    <cellStyle name="_Table_2009 2+10 Fcst Template - Schedules A-D.xls;F.xls;H.xls;M-Q use this file" xfId="1734"/>
    <cellStyle name="_Table_2009-02 Power Point Load" xfId="1735"/>
    <cellStyle name="_Table_2010 2+10_GM FCST" xfId="1736"/>
    <cellStyle name="_Table_3+9 known-gap highlevel v4" xfId="1737"/>
    <cellStyle name="_Table_3+9 Revenue Forecasting tool - essbase based" xfId="1738"/>
    <cellStyle name="_Table_5+7 Preview" xfId="1739"/>
    <cellStyle name="_Table_5+7 Preview_Bi weekly rollforward 11 29 08 w DV updates" xfId="1740"/>
    <cellStyle name="_Table_5+7 Preview_OptumHealth ACR Targets_110607v2" xfId="1741"/>
    <cellStyle name="_Table_5+7 Preview_OptumHealth ACR Targets_Template" xfId="1742"/>
    <cellStyle name="_Table_5+7 Preview_OptumHealth Sales Model 2.4.08" xfId="1743"/>
    <cellStyle name="_Table_560" xfId="1744"/>
    <cellStyle name="_Table_7+5 Int-Ewd-Ext" xfId="1745"/>
    <cellStyle name="_Table_7+5 Pipeline Rollforward (ACN)" xfId="1746"/>
    <cellStyle name="_Table_7-19-07 SHS CEO Report Final Expanded View" xfId="1747"/>
    <cellStyle name="_Table_9+3_Budget Forecast Timeline v2." xfId="1748"/>
    <cellStyle name="_Table_A9" xfId="1749"/>
    <cellStyle name="_Table_asian companies" xfId="1750"/>
    <cellStyle name="_Table_asian companies_Bi weekly rollforward 11 29 08 w DV updates" xfId="1751"/>
    <cellStyle name="_Table_asian companies_Bi weekly rollforward 12-13-07" xfId="1752"/>
    <cellStyle name="_Table_asian companies_Bi weekly rollforward 1-24-08" xfId="1753"/>
    <cellStyle name="_Table_asian companies_Bi weekly rollforward 1-9-08" xfId="1754"/>
    <cellStyle name="_Table_asian companies_GBS Bi_Weekly 02-06-08" xfId="1755"/>
    <cellStyle name="_Table_asian companies_OptumHealth ACR Targets_110607v2" xfId="1756"/>
    <cellStyle name="_Table_Bi weekly rollforward 11 1 07v2" xfId="1757"/>
    <cellStyle name="_Table_Bi weekly rollforward 11 29 08 w DV updates" xfId="1758"/>
    <cellStyle name="_Table_Bi weekly rollforward 12-13-07" xfId="1759"/>
    <cellStyle name="_Table_Bi weekly rollforward 1-24-08" xfId="1760"/>
    <cellStyle name="_Table_Bi weekly rollforward 1-9-08" xfId="1761"/>
    <cellStyle name="_Table_Bi weekly rollforward 8.16.07 v1" xfId="1762"/>
    <cellStyle name="_Table_Big Customer PL 8+4 Pierce Sch A_V1" xfId="1763"/>
    <cellStyle name="_Table_Bi-weekly SHS Best Est. Rev Rfwd 7-05-07" xfId="1764"/>
    <cellStyle name="_Table_Bi-weekly SHS Best Est. Rev Rfwd 7-26-07 Final" xfId="1765"/>
    <cellStyle name="_Table_Biweekly with Hansen model" xfId="1766"/>
    <cellStyle name="_Table_Biweekly with Hansen model_Cost Management Activities" xfId="1767"/>
    <cellStyle name="_Table_Biweekly with Hansen model_Hemsley doc" xfId="1768"/>
    <cellStyle name="_Table_Biweekly with Hansen model_OptumHealth Sales Model 2.4.08" xfId="1769"/>
    <cellStyle name="_Table_Book1" xfId="1770"/>
    <cellStyle name="_Table_Book2" xfId="1771"/>
    <cellStyle name="_Table_Bridge - 2008 Revenue Bud" xfId="1772"/>
    <cellStyle name="_Table_CER (41270)" xfId="1773"/>
    <cellStyle name="_Table_Cost Savings 5+7" xfId="1774"/>
    <cellStyle name="_Table_Dental 2008-2010 best estimate model 3+9 version 4-9-07" xfId="1775"/>
    <cellStyle name="_Table_Emp-Pay-PS 2006-2007-2008v4" xfId="1776"/>
    <cellStyle name="_Table_Essbase load Rev Mem COC by Channel &amp; Customer" xfId="1777"/>
    <cellStyle name="_Table_Essbase pull_HSG Consol_prod suite_revised for 7+5FC v2" xfId="1778"/>
    <cellStyle name="_Table_Est Stretch" xfId="1779"/>
    <cellStyle name="_Table_Financial Review 10.02.07" xfId="1780"/>
    <cellStyle name="_Table_Financial Review 8.22.07" xfId="1781"/>
    <cellStyle name="_Table_Financial Review 8.25.07" xfId="1782"/>
    <cellStyle name="_Table_Financial Slides" xfId="1783"/>
    <cellStyle name="_Table_FTEs PS 5+7" xfId="1784"/>
    <cellStyle name="_Table_Gap Analysis" xfId="1785"/>
    <cellStyle name="_Table_GBS Bi_Weekly 02-06-08" xfId="1786"/>
    <cellStyle name="_Table_GIS_SCS Cost Control" xfId="1787"/>
    <cellStyle name="_Table_GIS_SCS Cost Control_Bi weekly rollforward 11 29 08 w DV updates" xfId="1788"/>
    <cellStyle name="_Table_GIS_SCS Cost Control_Bi weekly rollforward 12-13-07" xfId="1789"/>
    <cellStyle name="_Table_GIS_SCS Cost Control_Bi weekly rollforward 1-24-08" xfId="1790"/>
    <cellStyle name="_Table_GIS_SCS Cost Control_Bi weekly rollforward 1-9-08" xfId="1791"/>
    <cellStyle name="_Table_GIS_SCS Cost Control_GBS Bi_Weekly 02-06-08" xfId="1792"/>
    <cellStyle name="_Table_GIS_SCS Cost Control_OptumHealth ACR Targets_110607v2" xfId="1793"/>
    <cellStyle name="_Table_GM" xfId="1794"/>
    <cellStyle name="_Table_HCDS Exec Summary_v2" xfId="1795"/>
    <cellStyle name="_Table_HCDS FTE 5+7 by month" xfId="1796"/>
    <cellStyle name="_Table_HCDS Revenue Rollforward (HCDS)" xfId="1797"/>
    <cellStyle name="_Table_HSG 2008 Budget Bridge - KLD3" xfId="1798"/>
    <cellStyle name="_Table_HSG quarterly" xfId="1799"/>
    <cellStyle name="_Table_Int-Ext-EWD - GBS V2" xfId="1800"/>
    <cellStyle name="_Table_John Way New and Improved GM Analysis_2009@ 2+10" xfId="1801"/>
    <cellStyle name="_Table_Known Rev - Gap Rept 20071102" xfId="1802"/>
    <cellStyle name="_Table_May 2007 Product Reporting - HCDS" xfId="1803"/>
    <cellStyle name="_Table_Membership" xfId="1804"/>
    <cellStyle name="_Table_OptumHealth ACR Targets_110607v2" xfId="1805"/>
    <cellStyle name="_Table_Ovations 2+10 Impacts_03.27.08" xfId="1806"/>
    <cellStyle name="_Table_Ovations Program Template" xfId="1807"/>
    <cellStyle name="_Table_P&amp;L Sched" xfId="1808"/>
    <cellStyle name="_Table_Page 11 - Operating Costs" xfId="1809"/>
    <cellStyle name="_Table_Pierce County 2+10 revenue forecast SFO" xfId="1810"/>
    <cellStyle name="_Table_Pierce County PL 5+7 Pierce Sch A_V4" xfId="1811"/>
    <cellStyle name="_Table_Pipeline Rollforward_HSG" xfId="1812"/>
    <cellStyle name="_Table_PL Rollforward Template" xfId="1813"/>
    <cellStyle name="_Table_PL Summ-Detail_2007" xfId="1814"/>
    <cellStyle name="_Table_Productivity Docs" xfId="1815"/>
    <cellStyle name="_Table_Productivity Docs_Bi weekly rollforward 11 29 08 w DV updates" xfId="1816"/>
    <cellStyle name="_Table_Productivity Docs_Bi weekly rollforward 12-13-07" xfId="1817"/>
    <cellStyle name="_Table_Productivity Docs_Bi weekly rollforward 1-24-08" xfId="1818"/>
    <cellStyle name="_Table_Productivity Docs_Bi weekly rollforward 1-9-08" xfId="1819"/>
    <cellStyle name="_Table_Productivity Docs_GBS Bi_Weekly 02-06-08" xfId="1820"/>
    <cellStyle name="_Table_Productivity Docs_OptumHealth ACR Targets_110607v2" xfId="1821"/>
    <cellStyle name="_Table_SCS 7+5 Capital FCST Template" xfId="1822"/>
    <cellStyle name="_Table_SLT Finance Slides_081807" xfId="1823"/>
    <cellStyle name="_Table_Supplemental Schedules 1+11 FCST" xfId="1824"/>
    <cellStyle name="_Table_Supplemental Schedules UPDATE" xfId="1825"/>
    <cellStyle name="_Table_UBH Bi-Weekly 110107_10+2" xfId="1826"/>
    <cellStyle name="_Table_v4_Dealcomp_distribution" xfId="1827"/>
    <cellStyle name="_Table_v4_Dealcomp_distribution_Bi weekly rollforward 11 29 08 w DV updates" xfId="1828"/>
    <cellStyle name="_Table_v4_Dealcomp_distribution_Bi weekly rollforward 12-13-07" xfId="1829"/>
    <cellStyle name="_Table_v4_Dealcomp_distribution_Bi weekly rollforward 1-24-08" xfId="1830"/>
    <cellStyle name="_Table_v4_Dealcomp_distribution_Bi weekly rollforward 1-9-08" xfId="1831"/>
    <cellStyle name="_Table_v4_Dealcomp_distribution_GBS Bi_Weekly 02-06-08" xfId="1832"/>
    <cellStyle name="_Table_v4_Dealcomp_distribution_OptumHealth ACR Targets_110607v2" xfId="1833"/>
    <cellStyle name="_Table_Wellness 2007 5+7 Forecast" xfId="1834"/>
    <cellStyle name="_Table_Worksheet in 2008 Business Plan Review Template_final" xfId="1835"/>
    <cellStyle name="_Table_Worksheet in Supplemental Presentation" xfId="1836"/>
    <cellStyle name="_TableHead" xfId="1837"/>
    <cellStyle name="_TableHead centre across sel" xfId="1838"/>
    <cellStyle name="_TableHead centre across sel_Bi weekly rollforward 11 29 08 w DV updates" xfId="1839"/>
    <cellStyle name="_TableHead centre across sel_Bi weekly rollforward 12-13-07" xfId="1840"/>
    <cellStyle name="_TableHead centre across sel_Bi weekly rollforward 1-24-08" xfId="1841"/>
    <cellStyle name="_TableHead centre across sel_Bi weekly rollforward 1-9-08" xfId="1842"/>
    <cellStyle name="_TableHead centre across sel_OptumHealth ACR Targets_110607v2" xfId="1843"/>
    <cellStyle name="_TableHead_asian companies" xfId="1844"/>
    <cellStyle name="_TableHead_asian companies_Bi weekly rollforward 11 29 08 w DV updates" xfId="1845"/>
    <cellStyle name="_TableHead_asian companies_Bi weekly rollforward 12-13-07" xfId="1846"/>
    <cellStyle name="_TableHead_asian companies_Bi weekly rollforward 1-24-08" xfId="1847"/>
    <cellStyle name="_TableHead_asian companies_Bi weekly rollforward 1-9-08" xfId="1848"/>
    <cellStyle name="_TableHead_asian companies_GBS Bi_Weekly 02-06-08" xfId="1849"/>
    <cellStyle name="_TableHead_asian companies_OptumHealth ACR Targets_110607v2" xfId="1850"/>
    <cellStyle name="_TableHead_Bi weekly rollforward 11 29 08 w DV updates" xfId="1851"/>
    <cellStyle name="_TableHead_Bi weekly rollforward 12-13-07" xfId="1852"/>
    <cellStyle name="_TableHead_Bi weekly rollforward 1-24-08" xfId="1853"/>
    <cellStyle name="_TableHead_Bi weekly rollforward 1-9-08" xfId="1854"/>
    <cellStyle name="_TableHead_OptumHealth ACR Targets_110607v2" xfId="1855"/>
    <cellStyle name="_TableRowBorder" xfId="1856"/>
    <cellStyle name="_TableRowBorder_Bi weekly rollforward 11 29 08 w DV updates" xfId="1857"/>
    <cellStyle name="_TableRowBorder_Bi weekly rollforward 12-13-07" xfId="1858"/>
    <cellStyle name="_TableRowBorder_Bi weekly rollforward 1-24-08" xfId="1859"/>
    <cellStyle name="_TableRowBorder_Bi weekly rollforward 1-9-08" xfId="1860"/>
    <cellStyle name="_TableRowBorder_OptumHealth ACR Targets_110607v2" xfId="1861"/>
    <cellStyle name="_TableRowHead" xfId="1862"/>
    <cellStyle name="_TableRowHead_asian companies" xfId="1863"/>
    <cellStyle name="_TableSuperHead" xfId="1864"/>
    <cellStyle name="_TableSuperHead_asian companies" xfId="1865"/>
    <cellStyle name="_TableSuperHead_v4_Dealcomp_distribution" xfId="1866"/>
    <cellStyle name="_USE THESE Supplemental Schedules" xfId="1867"/>
    <cellStyle name="_USE THESE Supplemental Schedules_Report 3" xfId="1868"/>
    <cellStyle name="_USE THESE Supplemental Schedules_Sheet2" xfId="1869"/>
    <cellStyle name="_USE THESE Supplemental Schedules_Sheet3" xfId="1870"/>
    <cellStyle name="_Variances_Research_Julie" xfId="1871"/>
    <cellStyle name="_Variances_Research_Julie_Report 3" xfId="1872"/>
    <cellStyle name="_Variances_Research_Julie_Sheet2" xfId="1873"/>
    <cellStyle name="_Variances_Research_Julie_Sheet3" xfId="1874"/>
    <cellStyle name="_Viterra LBO model - Dec02 - v20" xfId="1875"/>
    <cellStyle name="_Viterra LBO model - Dec02 - v20_Bi weekly rollforward 11 29 08 w DV updates" xfId="1876"/>
    <cellStyle name="_Viterra LBO model - Dec02 - v20_Bi weekly rollforward 11 29 08 w DV updates_Report 3" xfId="1877"/>
    <cellStyle name="_Viterra LBO model - Dec02 - v20_Bi weekly rollforward 11 29 08 w DV updates_Sheet2" xfId="1878"/>
    <cellStyle name="_Viterra LBO model - Dec02 - v20_Bi weekly rollforward 11 29 08 w DV updates_Sheet3" xfId="1879"/>
    <cellStyle name="_Viterra LBO model - Dec02 - v20_Bi weekly rollforward 12-13-07" xfId="1880"/>
    <cellStyle name="_Viterra LBO model - Dec02 - v20_Bi weekly rollforward 12-13-07_Report 3" xfId="1881"/>
    <cellStyle name="_Viterra LBO model - Dec02 - v20_Bi weekly rollforward 12-13-07_Sheet2" xfId="1882"/>
    <cellStyle name="_Viterra LBO model - Dec02 - v20_Bi weekly rollforward 12-13-07_Sheet3" xfId="1883"/>
    <cellStyle name="_Viterra LBO model - Dec02 - v20_Bi weekly rollforward 1-24-08" xfId="1884"/>
    <cellStyle name="_Viterra LBO model - Dec02 - v20_Bi weekly rollforward 1-24-08_Report 3" xfId="1885"/>
    <cellStyle name="_Viterra LBO model - Dec02 - v20_Bi weekly rollforward 1-24-08_Sheet2" xfId="1886"/>
    <cellStyle name="_Viterra LBO model - Dec02 - v20_Bi weekly rollforward 1-24-08_Sheet3" xfId="1887"/>
    <cellStyle name="_Viterra LBO model - Dec02 - v20_Bi weekly rollforward 1-9-08" xfId="1888"/>
    <cellStyle name="_Viterra LBO model - Dec02 - v20_Bi weekly rollforward 1-9-08_Report 3" xfId="1889"/>
    <cellStyle name="_Viterra LBO model - Dec02 - v20_Bi weekly rollforward 1-9-08_Sheet2" xfId="1890"/>
    <cellStyle name="_Viterra LBO model - Dec02 - v20_Bi weekly rollforward 1-9-08_Sheet3" xfId="1891"/>
    <cellStyle name="_Viterra LBO model - Dec02 - v20_OptumHealth ACR Targets_110607v2" xfId="1892"/>
    <cellStyle name="_Viterra LBO model - Dec02 - v20_OptumHealth ACR Targets_110607v2_Report 3" xfId="1893"/>
    <cellStyle name="_Viterra LBO model - Dec02 - v20_OptumHealth ACR Targets_110607v2_Sheet2" xfId="1894"/>
    <cellStyle name="_Viterra LBO model - Dec02 - v20_OptumHealth ACR Targets_110607v2_Sheet3" xfId="1895"/>
    <cellStyle name="_Viterra LBO model - Dec02 - v20_Report 3" xfId="1896"/>
    <cellStyle name="_Viterra LBO model - Dec02 - v20_Sheet2" xfId="1897"/>
    <cellStyle name="_Viterra LBO model - Dec02 - v20_Sheet3" xfId="1898"/>
    <cellStyle name="_Walkacross schedules - MCD CAC&amp;MGMT" xfId="1899"/>
    <cellStyle name="_Walkacross schedules - MCD CAC&amp;MGMT_Report 3" xfId="1900"/>
    <cellStyle name="_Walkacross schedules - MCD CAC&amp;MGMT_Sheet2" xfId="1901"/>
    <cellStyle name="_Walkacross schedules - MCD CAC&amp;MGMT_Sheet3" xfId="1902"/>
    <cellStyle name="’Ê‰Ý [0.00]_Area" xfId="1903"/>
    <cellStyle name="’Ê‰Ý_Area" xfId="1904"/>
    <cellStyle name="£ BP" xfId="1906"/>
    <cellStyle name="¥ JY" xfId="1907"/>
    <cellStyle name="=C:\WINNT\SYSTEM32\COMMAND.COM" xfId="1905"/>
    <cellStyle name="•W_Area" xfId="1908"/>
    <cellStyle name="0" xfId="1909"/>
    <cellStyle name="0.0" xfId="1910"/>
    <cellStyle name="0.0%" xfId="1911"/>
    <cellStyle name="0.00" xfId="1912"/>
    <cellStyle name="0.00%" xfId="1913"/>
    <cellStyle name="0_BP2" xfId="1914"/>
    <cellStyle name="000" xfId="1915"/>
    <cellStyle name="1000s (0)" xfId="1916"/>
    <cellStyle name="1Outputbox1" xfId="1917"/>
    <cellStyle name="1Outputbox2" xfId="1918"/>
    <cellStyle name="1Outputheader" xfId="1919"/>
    <cellStyle name="1Outputheader2" xfId="1920"/>
    <cellStyle name="1Outputsubtitle" xfId="1921"/>
    <cellStyle name="1Outputtitle" xfId="1922"/>
    <cellStyle name="1parte" xfId="1923"/>
    <cellStyle name="1Profileheader" xfId="1924"/>
    <cellStyle name="1Profileheader 2" xfId="3093"/>
    <cellStyle name="1Profilelowerbox" xfId="1925"/>
    <cellStyle name="1Profilesubheader" xfId="1926"/>
    <cellStyle name="1Profiletitle" xfId="1927"/>
    <cellStyle name="1Profiletopbox" xfId="1928"/>
    <cellStyle name="20% - Accent1 2" xfId="1929"/>
    <cellStyle name="20% - Accent1 2 2" xfId="3058"/>
    <cellStyle name="20% - Accent1 3" xfId="3008"/>
    <cellStyle name="20% - Accent2 2" xfId="1930"/>
    <cellStyle name="20% - Accent2 2 2" xfId="3059"/>
    <cellStyle name="20% - Accent2 3" xfId="3009"/>
    <cellStyle name="20% - Accent3 2" xfId="1931"/>
    <cellStyle name="20% - Accent3 2 2" xfId="3060"/>
    <cellStyle name="20% - Accent3 3" xfId="3010"/>
    <cellStyle name="20% - Accent4 2" xfId="1932"/>
    <cellStyle name="20% - Accent4 2 2" xfId="3061"/>
    <cellStyle name="20% - Accent4 3" xfId="3011"/>
    <cellStyle name="20% - Accent5 2" xfId="1933"/>
    <cellStyle name="20% - Accent5 2 2" xfId="3062"/>
    <cellStyle name="20% - Accent5 3" xfId="3012"/>
    <cellStyle name="20% - Accent6 2" xfId="1934"/>
    <cellStyle name="20% - Accent6 2 2" xfId="3063"/>
    <cellStyle name="20% - Accent6 3" xfId="3013"/>
    <cellStyle name="2parte" xfId="1935"/>
    <cellStyle name="3$" xfId="1936"/>
    <cellStyle name="40% - Accent1 2" xfId="1937"/>
    <cellStyle name="40% - Accent1 2 2" xfId="3064"/>
    <cellStyle name="40% - Accent1 3" xfId="3014"/>
    <cellStyle name="40% - Accent2 2" xfId="1938"/>
    <cellStyle name="40% - Accent2 2 2" xfId="3065"/>
    <cellStyle name="40% - Accent2 3" xfId="3015"/>
    <cellStyle name="40% - Accent3 2" xfId="1939"/>
    <cellStyle name="40% - Accent3 2 2" xfId="3066"/>
    <cellStyle name="40% - Accent3 3" xfId="3016"/>
    <cellStyle name="40% - Accent4 2" xfId="1940"/>
    <cellStyle name="40% - Accent4 2 2" xfId="3067"/>
    <cellStyle name="40% - Accent4 3" xfId="3017"/>
    <cellStyle name="40% - Accent5 2" xfId="1941"/>
    <cellStyle name="40% - Accent5 2 2" xfId="3068"/>
    <cellStyle name="40% - Accent5 3" xfId="3018"/>
    <cellStyle name="40% - Accent6 2" xfId="1942"/>
    <cellStyle name="40% - Accent6 2 2" xfId="3069"/>
    <cellStyle name="40% - Accent6 3" xfId="3019"/>
    <cellStyle name="60% - Accent1 2" xfId="1943"/>
    <cellStyle name="60% - Accent1 3" xfId="3020"/>
    <cellStyle name="60% - Accent2 2" xfId="1944"/>
    <cellStyle name="60% - Accent2 3" xfId="3021"/>
    <cellStyle name="60% - Accent3 2" xfId="1945"/>
    <cellStyle name="60% - Accent3 3" xfId="3022"/>
    <cellStyle name="60% - Accent4 2" xfId="1946"/>
    <cellStyle name="60% - Accent4 3" xfId="3023"/>
    <cellStyle name="60% - Accent5 2" xfId="1947"/>
    <cellStyle name="60% - Accent5 3" xfId="3024"/>
    <cellStyle name="60% - Accent6 2" xfId="1948"/>
    <cellStyle name="60% - Accent6 3" xfId="3025"/>
    <cellStyle name="Accent1 2" xfId="1949"/>
    <cellStyle name="Accent1 3" xfId="3026"/>
    <cellStyle name="Accent2 2" xfId="1950"/>
    <cellStyle name="Accent2 3" xfId="3027"/>
    <cellStyle name="Accent3 2" xfId="1951"/>
    <cellStyle name="Accent3 3" xfId="3028"/>
    <cellStyle name="Accent4 2" xfId="1952"/>
    <cellStyle name="Accent4 3" xfId="3029"/>
    <cellStyle name="Accent5 2" xfId="1953"/>
    <cellStyle name="Accent5 3" xfId="3030"/>
    <cellStyle name="Accent6 2" xfId="1954"/>
    <cellStyle name="Accent6 3" xfId="3031"/>
    <cellStyle name="Accounting" xfId="1955"/>
    <cellStyle name="Acct, 0" xfId="1956"/>
    <cellStyle name="active" xfId="1957"/>
    <cellStyle name="AFE" xfId="1958"/>
    <cellStyle name="args.style" xfId="1959"/>
    <cellStyle name="Arial 10" xfId="1960"/>
    <cellStyle name="Arial 12" xfId="1961"/>
    <cellStyle name="Assum,0%" xfId="1962"/>
    <cellStyle name="Assum,2" xfId="1963"/>
    <cellStyle name="Assum,2%" xfId="1964"/>
    <cellStyle name="Assum,2_Bi weekly rollforward 11 29 08 w DV updates" xfId="1965"/>
    <cellStyle name="b" xfId="1966"/>
    <cellStyle name="Background" xfId="1967"/>
    <cellStyle name="Bad 2" xfId="1968"/>
    <cellStyle name="Bad 3" xfId="3032"/>
    <cellStyle name="Bao - num" xfId="1969"/>
    <cellStyle name="Bao - per" xfId="1970"/>
    <cellStyle name="BIM" xfId="1971"/>
    <cellStyle name="BLACK" xfId="1972"/>
    <cellStyle name="BlackStrike" xfId="1973"/>
    <cellStyle name="BlackText" xfId="1974"/>
    <cellStyle name="Blue" xfId="1975"/>
    <cellStyle name="blue currency" xfId="1976"/>
    <cellStyle name="BLUE date" xfId="1977"/>
    <cellStyle name="blue shading" xfId="1978"/>
    <cellStyle name="Blue Title" xfId="1979"/>
    <cellStyle name="blue$00" xfId="1980"/>
    <cellStyle name="BLUE_0+12 Care Solutions WD7 1.10.08 v3 - to SCS" xfId="1981"/>
    <cellStyle name="Body_$Dollars" xfId="1982"/>
    <cellStyle name="Bold/Border" xfId="1983"/>
    <cellStyle name="BoldText" xfId="1984"/>
    <cellStyle name="Border Heavy" xfId="1985"/>
    <cellStyle name="Border Thin" xfId="1986"/>
    <cellStyle name="Border, Bottom" xfId="1987"/>
    <cellStyle name="Border, Left" xfId="1988"/>
    <cellStyle name="Border, Right" xfId="1989"/>
    <cellStyle name="Border, Top" xfId="1990"/>
    <cellStyle name="British Pound" xfId="1991"/>
    <cellStyle name="British Pound[1]" xfId="1992"/>
    <cellStyle name="British Pound[2]" xfId="1993"/>
    <cellStyle name="British Pound_Invensys Meter LBO Model-v42" xfId="1994"/>
    <cellStyle name="BritPound" xfId="1995"/>
    <cellStyle name="bt" xfId="1996"/>
    <cellStyle name="Budget" xfId="1997"/>
    <cellStyle name="bullet" xfId="1998"/>
    <cellStyle name="c2" xfId="1999"/>
    <cellStyle name="Calc Currency (0)" xfId="2000"/>
    <cellStyle name="Calc Currency (0) 2" xfId="2001"/>
    <cellStyle name="Calculation 2" xfId="2002"/>
    <cellStyle name="Calculation 3" xfId="3033"/>
    <cellStyle name="Case" xfId="2003"/>
    <cellStyle name="category" xfId="2004"/>
    <cellStyle name="center" xfId="2005"/>
    <cellStyle name="Center Across" xfId="2006"/>
    <cellStyle name="CenterAcrossSelection" xfId="2007"/>
    <cellStyle name="check" xfId="2008"/>
    <cellStyle name="Check Cell 2" xfId="2009"/>
    <cellStyle name="Check Cell 3" xfId="3034"/>
    <cellStyle name="Closed MIL Header" xfId="2010"/>
    <cellStyle name="Co. Names" xfId="2011"/>
    <cellStyle name="Co. Names - Bold" xfId="2012"/>
    <cellStyle name="COL HEADINGS" xfId="2013"/>
    <cellStyle name="ColBlue" xfId="2014"/>
    <cellStyle name="ColGreen" xfId="2015"/>
    <cellStyle name="ColRed" xfId="2016"/>
    <cellStyle name="Column Heading" xfId="2017"/>
    <cellStyle name="Comma" xfId="2018" builtinId="3"/>
    <cellStyle name="Comma  - Style1" xfId="2019"/>
    <cellStyle name="Comma  - Style2" xfId="2020"/>
    <cellStyle name="Comma  - Style3" xfId="2021"/>
    <cellStyle name="Comma  - Style4" xfId="2022"/>
    <cellStyle name="Comma  - Style5" xfId="2023"/>
    <cellStyle name="Comma  - Style6" xfId="2024"/>
    <cellStyle name="Comma  - Style7" xfId="2025"/>
    <cellStyle name="Comma  - Style8" xfId="2026"/>
    <cellStyle name="Comma (1)" xfId="2027"/>
    <cellStyle name="Comma (2)" xfId="2028"/>
    <cellStyle name="Comma [1]" xfId="2029"/>
    <cellStyle name="Comma [2]" xfId="2030"/>
    <cellStyle name="Comma [3]" xfId="2031"/>
    <cellStyle name="Comma 0" xfId="2032"/>
    <cellStyle name="Comma 0 $" xfId="2033"/>
    <cellStyle name="Comma 0 total" xfId="2034"/>
    <cellStyle name="Comma 0*" xfId="2035"/>
    <cellStyle name="Comma 0_2+10 revenue forecast" xfId="2036"/>
    <cellStyle name="Comma 10" xfId="2037"/>
    <cellStyle name="Comma 10 2" xfId="3070"/>
    <cellStyle name="Comma 11" xfId="2038"/>
    <cellStyle name="Comma 12" xfId="2039"/>
    <cellStyle name="Comma 13" xfId="3094"/>
    <cellStyle name="Comma 2" xfId="2040"/>
    <cellStyle name="Comma 2 2" xfId="2041"/>
    <cellStyle name="Comma 2 3" xfId="2042"/>
    <cellStyle name="Comma 3" xfId="2043"/>
    <cellStyle name="Comma 3 2" xfId="2044"/>
    <cellStyle name="Comma 3 2 2" xfId="3071"/>
    <cellStyle name="Comma 3*" xfId="2045"/>
    <cellStyle name="Comma 4" xfId="2046"/>
    <cellStyle name="Comma 5" xfId="2047"/>
    <cellStyle name="Comma 6" xfId="2048"/>
    <cellStyle name="Comma 7" xfId="2049"/>
    <cellStyle name="Comma 8" xfId="2050"/>
    <cellStyle name="Comma 9" xfId="2051"/>
    <cellStyle name="Comma*" xfId="2052"/>
    <cellStyle name="Comma[1]" xfId="2053"/>
    <cellStyle name="Comma0" xfId="2054"/>
    <cellStyle name="Comma0 2" xfId="2055"/>
    <cellStyle name="Comma1 - Style1" xfId="2056"/>
    <cellStyle name="commas" xfId="2057"/>
    <cellStyle name="Comment" xfId="2058"/>
    <cellStyle name="Complete MIL Header" xfId="2059"/>
    <cellStyle name="Copied" xfId="2060"/>
    <cellStyle name="Copied 2" xfId="3072"/>
    <cellStyle name="Curren - Style2" xfId="2061"/>
    <cellStyle name="Currency" xfId="2062" builtinId="4"/>
    <cellStyle name="Currency (0)" xfId="2063"/>
    <cellStyle name="Currency (2)" xfId="2064"/>
    <cellStyle name="Currency [1]" xfId="2065"/>
    <cellStyle name="Currency [2]" xfId="2066"/>
    <cellStyle name="Currency [3]" xfId="2067"/>
    <cellStyle name="Currency 0" xfId="2068"/>
    <cellStyle name="Currency 10" xfId="3095"/>
    <cellStyle name="Currency 2" xfId="2069"/>
    <cellStyle name="Currency 2 2" xfId="2070"/>
    <cellStyle name="Currency 2 3" xfId="2071"/>
    <cellStyle name="Currency 2*" xfId="2072"/>
    <cellStyle name="Currency 2_2+10 revenue forecast" xfId="2073"/>
    <cellStyle name="Currency 3" xfId="2074"/>
    <cellStyle name="Currency 3 2" xfId="2075"/>
    <cellStyle name="Currency 3 2 2" xfId="3073"/>
    <cellStyle name="Currency 3*" xfId="2076"/>
    <cellStyle name="Currency 4" xfId="2077"/>
    <cellStyle name="Currency 4 2" xfId="2078"/>
    <cellStyle name="Currency 4 3" xfId="3074"/>
    <cellStyle name="Currency 5" xfId="2079"/>
    <cellStyle name="Currency 6" xfId="2080"/>
    <cellStyle name="Currency 7" xfId="2081"/>
    <cellStyle name="Currency 8" xfId="2082"/>
    <cellStyle name="Currency 9" xfId="2083"/>
    <cellStyle name="Currency*" xfId="2084"/>
    <cellStyle name="Currency0" xfId="2085"/>
    <cellStyle name="Currency1" xfId="2086"/>
    <cellStyle name="Currsmall" xfId="2087"/>
    <cellStyle name="darren" xfId="2088"/>
    <cellStyle name="dash" xfId="2089"/>
    <cellStyle name="data" xfId="2090"/>
    <cellStyle name="Data in Thousands" xfId="2091"/>
    <cellStyle name="Data_~5880713" xfId="2092"/>
    <cellStyle name="Date" xfId="2093"/>
    <cellStyle name="Date [d-mmm-yy]" xfId="2094"/>
    <cellStyle name="Date [mm-d-yy]" xfId="2095"/>
    <cellStyle name="Date [mm-d-yyyy]" xfId="2096"/>
    <cellStyle name="Date [mmm-d-yyyy]" xfId="2097"/>
    <cellStyle name="Date [mmm-yy]" xfId="2098"/>
    <cellStyle name="Date Aligned" xfId="2099"/>
    <cellStyle name="Date Aligned*" xfId="2100"/>
    <cellStyle name="Date Aligned_Laurel" xfId="2101"/>
    <cellStyle name="Date_0+12 Care Solutions WD7 1.10.08 v3 - to SCS" xfId="2102"/>
    <cellStyle name="Date1" xfId="2103"/>
    <cellStyle name="DB Group" xfId="2104"/>
    <cellStyle name="Dec_0" xfId="2105"/>
    <cellStyle name="DecimalsFour" xfId="2106"/>
    <cellStyle name="DecimalsNone" xfId="2107"/>
    <cellStyle name="DecimalsTwo" xfId="2108"/>
    <cellStyle name="default" xfId="2109"/>
    <cellStyle name="Description" xfId="2110"/>
    <cellStyle name="Dezimal [0]_PLDT" xfId="2111"/>
    <cellStyle name="Dezimal__Utopia Index Index und Guidance (Deutsch)" xfId="2112"/>
    <cellStyle name="Dollar" xfId="2113"/>
    <cellStyle name="Dollar[1]" xfId="2114"/>
    <cellStyle name="Dollar[2]" xfId="2115"/>
    <cellStyle name="Dollar1" xfId="2116"/>
    <cellStyle name="Dollar1Blue" xfId="2117"/>
    <cellStyle name="Dollar2" xfId="2118"/>
    <cellStyle name="dollars" xfId="2119"/>
    <cellStyle name="Dotted Line" xfId="2120"/>
    <cellStyle name="Double Accounting" xfId="2121"/>
    <cellStyle name="double bottom" xfId="2122"/>
    <cellStyle name="EL" xfId="2123"/>
    <cellStyle name="Entered" xfId="2124"/>
    <cellStyle name="Entered 2" xfId="3075"/>
    <cellStyle name="Entry" xfId="2125"/>
    <cellStyle name="Equation" xfId="2126"/>
    <cellStyle name="Euro" xfId="2127"/>
    <cellStyle name="Explanatory Text 2" xfId="2128"/>
    <cellStyle name="Explanatory Text 3" xfId="3035"/>
    <cellStyle name="F2" xfId="2129"/>
    <cellStyle name="F3" xfId="2130"/>
    <cellStyle name="F4" xfId="2131"/>
    <cellStyle name="F5" xfId="2132"/>
    <cellStyle name="F6" xfId="2133"/>
    <cellStyle name="F7" xfId="2134"/>
    <cellStyle name="F8" xfId="2135"/>
    <cellStyle name="FF_EURO" xfId="2136"/>
    <cellStyle name="First Maintenance" xfId="2137"/>
    <cellStyle name="Fixed" xfId="2138"/>
    <cellStyle name="Fixed [0]" xfId="2139"/>
    <cellStyle name="Fixed_2+10 revenue forecast" xfId="2140"/>
    <cellStyle name="Fixed2 - Style2" xfId="2141"/>
    <cellStyle name="Fixed4 - Style3" xfId="2142"/>
    <cellStyle name="Fixlong" xfId="2143"/>
    <cellStyle name="footnote" xfId="2144"/>
    <cellStyle name="footnote2" xfId="2145"/>
    <cellStyle name="Footnotes" xfId="2146"/>
    <cellStyle name="Formula" xfId="2147"/>
    <cellStyle name="Good 2" xfId="2148"/>
    <cellStyle name="Good 3" xfId="3036"/>
    <cellStyle name="Green" xfId="2149"/>
    <cellStyle name="Grey" xfId="2150"/>
    <cellStyle name="Grey 2" xfId="2151"/>
    <cellStyle name="h" xfId="2152"/>
    <cellStyle name="Hard Percent" xfId="2153"/>
    <cellStyle name="head1" xfId="2154"/>
    <cellStyle name="head2" xfId="2155"/>
    <cellStyle name="Header" xfId="2156"/>
    <cellStyle name="Header1" xfId="2157"/>
    <cellStyle name="Header1 2" xfId="3076"/>
    <cellStyle name="Header2" xfId="2158"/>
    <cellStyle name="Header2 2" xfId="3077"/>
    <cellStyle name="headers" xfId="2159"/>
    <cellStyle name="HeaderShading" xfId="2160"/>
    <cellStyle name="heading" xfId="2161"/>
    <cellStyle name="Heading 1 2" xfId="2162"/>
    <cellStyle name="Heading 1 3" xfId="3037"/>
    <cellStyle name="Heading 2 2" xfId="2163"/>
    <cellStyle name="Heading 2 3" xfId="3038"/>
    <cellStyle name="Heading 3 2" xfId="2164"/>
    <cellStyle name="Heading 3 3" xfId="3039"/>
    <cellStyle name="Heading 4 2" xfId="2165"/>
    <cellStyle name="Heading 4 3" xfId="3040"/>
    <cellStyle name="Heading Left" xfId="2166"/>
    <cellStyle name="Heading Right" xfId="2167"/>
    <cellStyle name="heading1" xfId="2168"/>
    <cellStyle name="heading2" xfId="2169"/>
    <cellStyle name="HeadingB" xfId="2170"/>
    <cellStyle name="HeadingBU" xfId="2171"/>
    <cellStyle name="HEADINGS" xfId="2172"/>
    <cellStyle name="HEADINGSTOP" xfId="2173"/>
    <cellStyle name="HIDDEN" xfId="2174"/>
    <cellStyle name="Hide" xfId="2175"/>
    <cellStyle name="imput" xfId="2176"/>
    <cellStyle name="Input [yellow]" xfId="2177"/>
    <cellStyle name="Input [yellow] 2" xfId="2178"/>
    <cellStyle name="Input 2" xfId="2179"/>
    <cellStyle name="Input 3" xfId="3041"/>
    <cellStyle name="Input Currency" xfId="2180"/>
    <cellStyle name="Input Date" xfId="2181"/>
    <cellStyle name="Input Fixed [0]" xfId="2182"/>
    <cellStyle name="Input Normal" xfId="2183"/>
    <cellStyle name="Input Percent" xfId="2184"/>
    <cellStyle name="Input Percent [2]" xfId="2185"/>
    <cellStyle name="Input Titles" xfId="2186"/>
    <cellStyle name="Input1" xfId="2187"/>
    <cellStyle name="Input2" xfId="2188"/>
    <cellStyle name="InputBlueFont" xfId="2189"/>
    <cellStyle name="InputBlueFontLocked" xfId="2190"/>
    <cellStyle name="InputNumberA" xfId="2191"/>
    <cellStyle name="InputNumberB" xfId="2192"/>
    <cellStyle name="InputOptional" xfId="2193"/>
    <cellStyle name="InputPercentA" xfId="2194"/>
    <cellStyle name="InputPercentB" xfId="2195"/>
    <cellStyle name="InputRequired" xfId="2196"/>
    <cellStyle name="IntInput" xfId="2197"/>
    <cellStyle name="IntInputBk" xfId="2198"/>
    <cellStyle name="IntInputBu" xfId="2199"/>
    <cellStyle name="Italics" xfId="2200"/>
    <cellStyle name="Item" xfId="2201"/>
    <cellStyle name="Item 8" xfId="2202"/>
    <cellStyle name="Item 8 left" xfId="2203"/>
    <cellStyle name="Item 8 long date" xfId="2204"/>
    <cellStyle name="Item 8 long date center" xfId="2205"/>
    <cellStyle name="Item 8 long date_MHD_Pierce County Revised Budgets 9-24-09_jat" xfId="2206"/>
    <cellStyle name="Item 8 right" xfId="2207"/>
    <cellStyle name="Item 8_MHD_Pierce County Revised Budgets 9-24-09_jat" xfId="2208"/>
    <cellStyle name="Item bold" xfId="2209"/>
    <cellStyle name="Item centered" xfId="2210"/>
    <cellStyle name="Item centered accross" xfId="2211"/>
    <cellStyle name="Item centered accross bold" xfId="2212"/>
    <cellStyle name="Item centered accross_Report 3" xfId="2213"/>
    <cellStyle name="Item centered bold" xfId="2214"/>
    <cellStyle name="Item centered bold wrap" xfId="2215"/>
    <cellStyle name="Item centered bold_Report 3" xfId="2216"/>
    <cellStyle name="Item centered vc" xfId="2217"/>
    <cellStyle name="Item centered_Report 3" xfId="2218"/>
    <cellStyle name="Item_Report 3" xfId="2219"/>
    <cellStyle name="KPMG Heading 1" xfId="2220"/>
    <cellStyle name="KPMG Heading 2" xfId="2221"/>
    <cellStyle name="KPMG Heading 3" xfId="2222"/>
    <cellStyle name="KPMG Heading 4" xfId="2223"/>
    <cellStyle name="KPMG Normal" xfId="2224"/>
    <cellStyle name="KPMG Normal Text" xfId="2225"/>
    <cellStyle name="KPMG Normal_Report 3" xfId="2226"/>
    <cellStyle name="Labels" xfId="2227"/>
    <cellStyle name="Lable8Left" xfId="2228"/>
    <cellStyle name="Legal 8½ x 14 in" xfId="2229"/>
    <cellStyle name="Level 1" xfId="2230"/>
    <cellStyle name="Level 2" xfId="2231"/>
    <cellStyle name="Level 3" xfId="2232"/>
    <cellStyle name="Line" xfId="2233"/>
    <cellStyle name="LineItem" xfId="2234"/>
    <cellStyle name="Lines" xfId="2235"/>
    <cellStyle name="Linked" xfId="2236"/>
    <cellStyle name="Linked Cell 2" xfId="2237"/>
    <cellStyle name="Linked Cell 3" xfId="3042"/>
    <cellStyle name="m" xfId="2238"/>
    <cellStyle name="m_Report 3" xfId="2239"/>
    <cellStyle name="m_Sheet2" xfId="2240"/>
    <cellStyle name="m_Sheet3" xfId="2241"/>
    <cellStyle name="Map Labels" xfId="2242"/>
    <cellStyle name="Map Labels 2" xfId="3078"/>
    <cellStyle name="Map Legend" xfId="2243"/>
    <cellStyle name="Map Legend 2" xfId="3079"/>
    <cellStyle name="MIL Currency" xfId="2244"/>
    <cellStyle name="MIL Date" xfId="2245"/>
    <cellStyle name="MIL Header" xfId="2246"/>
    <cellStyle name="MIL Person Months" xfId="2247"/>
    <cellStyle name="MIL Score" xfId="2248"/>
    <cellStyle name="MIL TAT" xfId="2249"/>
    <cellStyle name="MIL Top Header" xfId="2250"/>
    <cellStyle name="MIL Unique Reference Number" xfId="2251"/>
    <cellStyle name="Millares [0]_pldt" xfId="2252"/>
    <cellStyle name="Millares_pldt" xfId="2253"/>
    <cellStyle name="Millions" xfId="2254"/>
    <cellStyle name="MinorSeparator" xfId="2255"/>
    <cellStyle name="mm/dd/yy" xfId="2256"/>
    <cellStyle name="Model" xfId="2257"/>
    <cellStyle name="Moneda [0]_pldt" xfId="2258"/>
    <cellStyle name="Moneda_pldt" xfId="2259"/>
    <cellStyle name="MonthHeader" xfId="2260"/>
    <cellStyle name="MonthLabels" xfId="2261"/>
    <cellStyle name="mt" xfId="2262"/>
    <cellStyle name="Mult No x" xfId="2263"/>
    <cellStyle name="Mult With x" xfId="2264"/>
    <cellStyle name="Multiple" xfId="2265"/>
    <cellStyle name="Multiple (no x)" xfId="2266"/>
    <cellStyle name="Multiple (x)" xfId="2267"/>
    <cellStyle name="Multiple [0]" xfId="2268"/>
    <cellStyle name="Multiple [1]" xfId="2269"/>
    <cellStyle name="Multiple[1]" xfId="2270"/>
    <cellStyle name="Multiple_1 Dec" xfId="2271"/>
    <cellStyle name="multiples" xfId="2272"/>
    <cellStyle name="multipoles" xfId="2273"/>
    <cellStyle name="NA is zero" xfId="2274"/>
    <cellStyle name="Neutral 2" xfId="2275"/>
    <cellStyle name="Neutral 3" xfId="3043"/>
    <cellStyle name="NINA" xfId="2276"/>
    <cellStyle name="no dec" xfId="2277"/>
    <cellStyle name="nonmultiple" xfId="2278"/>
    <cellStyle name="norm" xfId="2279"/>
    <cellStyle name="norma" xfId="2280"/>
    <cellStyle name="Normal" xfId="0" builtinId="0"/>
    <cellStyle name="Normal - Style1" xfId="2281"/>
    <cellStyle name="Normal - Style1 2" xfId="2282"/>
    <cellStyle name="Normal - Style2" xfId="2283"/>
    <cellStyle name="Normal - Style3" xfId="2284"/>
    <cellStyle name="Normal - Style4" xfId="2285"/>
    <cellStyle name="Normal - Style5" xfId="2286"/>
    <cellStyle name="Normal - Style6" xfId="2287"/>
    <cellStyle name="Normal - Style7" xfId="2288"/>
    <cellStyle name="Normal - Style8" xfId="2289"/>
    <cellStyle name="Normal [0]" xfId="2290"/>
    <cellStyle name="Normal [1]" xfId="2291"/>
    <cellStyle name="Normal [2]" xfId="2292"/>
    <cellStyle name="Normal [3]" xfId="2293"/>
    <cellStyle name="Normal 10" xfId="2294"/>
    <cellStyle name="Normal 100" xfId="2295"/>
    <cellStyle name="Normal 100 2" xfId="2296"/>
    <cellStyle name="Normal 100_Report 3" xfId="2297"/>
    <cellStyle name="Normal 101" xfId="2298"/>
    <cellStyle name="Normal 101 2" xfId="2299"/>
    <cellStyle name="Normal 101_Report 3" xfId="2300"/>
    <cellStyle name="Normal 102" xfId="2301"/>
    <cellStyle name="Normal 102 2" xfId="2302"/>
    <cellStyle name="Normal 102_Report 3" xfId="2303"/>
    <cellStyle name="Normal 103" xfId="2304"/>
    <cellStyle name="Normal 103 2" xfId="2305"/>
    <cellStyle name="Normal 103_Report 3" xfId="2306"/>
    <cellStyle name="Normal 104" xfId="2307"/>
    <cellStyle name="Normal 104 2" xfId="2308"/>
    <cellStyle name="Normal 104_Report 3" xfId="2309"/>
    <cellStyle name="Normal 105" xfId="2310"/>
    <cellStyle name="Normal 105 2" xfId="2311"/>
    <cellStyle name="Normal 105_Report 3" xfId="2312"/>
    <cellStyle name="Normal 106" xfId="2313"/>
    <cellStyle name="Normal 106 2" xfId="3044"/>
    <cellStyle name="Normal 106 3" xfId="3101"/>
    <cellStyle name="Normal 107" xfId="2314"/>
    <cellStyle name="Normal 107 2" xfId="2315"/>
    <cellStyle name="Normal 107_Report 3" xfId="2316"/>
    <cellStyle name="Normal 108" xfId="2317"/>
    <cellStyle name="Normal 108 2" xfId="2318"/>
    <cellStyle name="Normal 108_Report 3" xfId="2319"/>
    <cellStyle name="Normal 109" xfId="2320"/>
    <cellStyle name="Normal 109 2" xfId="2321"/>
    <cellStyle name="Normal 109_Report 3" xfId="2322"/>
    <cellStyle name="Normal 11" xfId="2323"/>
    <cellStyle name="Normal 11 2" xfId="2324"/>
    <cellStyle name="Normal 11_Report 3" xfId="2325"/>
    <cellStyle name="Normal 110" xfId="2326"/>
    <cellStyle name="Normal 110 2" xfId="2327"/>
    <cellStyle name="Normal 110_Report 3" xfId="2328"/>
    <cellStyle name="Normal 111" xfId="2329"/>
    <cellStyle name="Normal 111 2" xfId="2330"/>
    <cellStyle name="Normal 111_Report 3" xfId="2331"/>
    <cellStyle name="Normal 112" xfId="2332"/>
    <cellStyle name="Normal 112 2" xfId="3045"/>
    <cellStyle name="Normal 113" xfId="2333"/>
    <cellStyle name="Normal 113 2" xfId="3046"/>
    <cellStyle name="Normal 114" xfId="3047"/>
    <cellStyle name="Normal 114 2" xfId="3096"/>
    <cellStyle name="Normal 115" xfId="3048"/>
    <cellStyle name="Normal 116" xfId="2334"/>
    <cellStyle name="Normal 116 2" xfId="2335"/>
    <cellStyle name="Normal 116_Report 3" xfId="2336"/>
    <cellStyle name="Normal 117" xfId="3080"/>
    <cellStyle name="Normal 117 2" xfId="3098"/>
    <cellStyle name="Normal 117 2 2" xfId="3100"/>
    <cellStyle name="Normal 117 3" xfId="3099"/>
    <cellStyle name="Normal 118" xfId="2337"/>
    <cellStyle name="Normal 118 2" xfId="2338"/>
    <cellStyle name="Normal 118_Report 3" xfId="2339"/>
    <cellStyle name="Normal 119" xfId="2340"/>
    <cellStyle name="Normal 119 2" xfId="2341"/>
    <cellStyle name="Normal 119_Report 3" xfId="2342"/>
    <cellStyle name="Normal 12" xfId="2343"/>
    <cellStyle name="Normal 12 2" xfId="2344"/>
    <cellStyle name="Normal 12_Report 3" xfId="2345"/>
    <cellStyle name="Normal 124" xfId="2346"/>
    <cellStyle name="Normal 124 2" xfId="2347"/>
    <cellStyle name="Normal 124_Report 3" xfId="2348"/>
    <cellStyle name="Normal 125" xfId="2349"/>
    <cellStyle name="Normal 125 2" xfId="2350"/>
    <cellStyle name="Normal 125_Report 3" xfId="2351"/>
    <cellStyle name="Normal 127" xfId="2352"/>
    <cellStyle name="Normal 127 2" xfId="2353"/>
    <cellStyle name="Normal 127_Report 3" xfId="2354"/>
    <cellStyle name="Normal 13" xfId="2355"/>
    <cellStyle name="Normal 13 2" xfId="2356"/>
    <cellStyle name="Normal 13_Report 3" xfId="2357"/>
    <cellStyle name="Normal 14" xfId="2358"/>
    <cellStyle name="Normal 14 2" xfId="2359"/>
    <cellStyle name="Normal 14_Report 3" xfId="2360"/>
    <cellStyle name="Normal 15" xfId="2361"/>
    <cellStyle name="Normal 15 2" xfId="2362"/>
    <cellStyle name="Normal 15_Report 3" xfId="2363"/>
    <cellStyle name="Normal 16" xfId="2364"/>
    <cellStyle name="Normal 16 2" xfId="2365"/>
    <cellStyle name="Normal 16_Report 3" xfId="2366"/>
    <cellStyle name="Normal 17" xfId="2367"/>
    <cellStyle name="Normal 17 2" xfId="2368"/>
    <cellStyle name="Normal 17_Report 3" xfId="2369"/>
    <cellStyle name="Normal 18" xfId="2370"/>
    <cellStyle name="Normal 18 2" xfId="2371"/>
    <cellStyle name="Normal 18_Report 3" xfId="2372"/>
    <cellStyle name="Normal 19" xfId="2373"/>
    <cellStyle name="Normal 19 2" xfId="2374"/>
    <cellStyle name="Normal 19_Report 3" xfId="2375"/>
    <cellStyle name="Normal 2" xfId="2376"/>
    <cellStyle name="Normal 2 2" xfId="2377"/>
    <cellStyle name="Normal 2 2 2" xfId="2378"/>
    <cellStyle name="Normal 2 2 2 2" xfId="3081"/>
    <cellStyle name="Normal 2 2 3" xfId="3082"/>
    <cellStyle name="Normal 2 2_Report 3" xfId="2379"/>
    <cellStyle name="Normal 2 3" xfId="2380"/>
    <cellStyle name="Normal 2 3 2" xfId="3083"/>
    <cellStyle name="Normal 2 4" xfId="3084"/>
    <cellStyle name="Normal 2_2013-05-30,_AMG_PS185_2013_Q1" xfId="2381"/>
    <cellStyle name="Normal 20" xfId="2382"/>
    <cellStyle name="Normal 20 2" xfId="2383"/>
    <cellStyle name="Normal 20_Report 3" xfId="2384"/>
    <cellStyle name="Normal 21" xfId="2385"/>
    <cellStyle name="Normal 21 2" xfId="2386"/>
    <cellStyle name="Normal 21_Report 3" xfId="2387"/>
    <cellStyle name="Normal 22" xfId="2388"/>
    <cellStyle name="Normal 22 2" xfId="2389"/>
    <cellStyle name="Normal 22_Report 3" xfId="2390"/>
    <cellStyle name="Normal 23" xfId="2391"/>
    <cellStyle name="Normal 24" xfId="2392"/>
    <cellStyle name="Normal 24 2" xfId="2393"/>
    <cellStyle name="Normal 24_Report 3" xfId="2394"/>
    <cellStyle name="Normal 25" xfId="2395"/>
    <cellStyle name="Normal 25 2" xfId="2396"/>
    <cellStyle name="Normal 25_Report 3" xfId="2397"/>
    <cellStyle name="Normal 26" xfId="2398"/>
    <cellStyle name="Normal 26 2" xfId="2399"/>
    <cellStyle name="Normal 26_Report 3" xfId="2400"/>
    <cellStyle name="Normal 27" xfId="2401"/>
    <cellStyle name="Normal 27 2" xfId="2402"/>
    <cellStyle name="Normal 27_Report 3" xfId="2403"/>
    <cellStyle name="Normal 28" xfId="2404"/>
    <cellStyle name="Normal 28 2" xfId="2405"/>
    <cellStyle name="Normal 28_Report 3" xfId="2406"/>
    <cellStyle name="Normal 29" xfId="2407"/>
    <cellStyle name="Normal 29 2" xfId="2408"/>
    <cellStyle name="Normal 29_Report 3" xfId="2409"/>
    <cellStyle name="Normal 3" xfId="2410"/>
    <cellStyle name="Normal 3 2" xfId="2411"/>
    <cellStyle name="Normal 3 2 2" xfId="3085"/>
    <cellStyle name="Normal 3 3" xfId="2412"/>
    <cellStyle name="Normal 3 3 2" xfId="2413"/>
    <cellStyle name="Normal 3 3 2 2" xfId="3086"/>
    <cellStyle name="Normal 3 3 3" xfId="3087"/>
    <cellStyle name="Normal 3 3_CoLTS DRAFT Mock Up 20130716 formula 03 version" xfId="2414"/>
    <cellStyle name="Normal 3 4" xfId="3088"/>
    <cellStyle name="Normal 3_Date of Payment 2 Yr. Rollback" xfId="2415"/>
    <cellStyle name="Normal 30" xfId="2416"/>
    <cellStyle name="Normal 30 2" xfId="2417"/>
    <cellStyle name="Normal 30_Report 3" xfId="2418"/>
    <cellStyle name="Normal 31" xfId="2419"/>
    <cellStyle name="Normal 31 2" xfId="2420"/>
    <cellStyle name="Normal 31_Report 3" xfId="2421"/>
    <cellStyle name="Normal 32" xfId="2422"/>
    <cellStyle name="Normal 32 2" xfId="2423"/>
    <cellStyle name="Normal 32_Report 3" xfId="2424"/>
    <cellStyle name="Normal 33" xfId="2425"/>
    <cellStyle name="Normal 33 2" xfId="2426"/>
    <cellStyle name="Normal 33_Report 3" xfId="2427"/>
    <cellStyle name="Normal 34" xfId="2428"/>
    <cellStyle name="Normal 35" xfId="2429"/>
    <cellStyle name="Normal 36" xfId="2430"/>
    <cellStyle name="Normal 37" xfId="2431"/>
    <cellStyle name="Normal 37 2" xfId="2432"/>
    <cellStyle name="Normal 37_Report 3" xfId="2433"/>
    <cellStyle name="Normal 38" xfId="2434"/>
    <cellStyle name="Normal 39" xfId="2435"/>
    <cellStyle name="Normal 4" xfId="2436"/>
    <cellStyle name="Normal 4 2" xfId="2437"/>
    <cellStyle name="Normal 4 3" xfId="3089"/>
    <cellStyle name="Normal 4_Date of Payment 2 Yr. Rollback" xfId="2438"/>
    <cellStyle name="Normal 40" xfId="2439"/>
    <cellStyle name="Normal 40 2" xfId="3090"/>
    <cellStyle name="Normal 41" xfId="2440"/>
    <cellStyle name="Normal 41 2" xfId="2441"/>
    <cellStyle name="Normal 41_Report 3" xfId="2442"/>
    <cellStyle name="Normal 42" xfId="2443"/>
    <cellStyle name="Normal 42 2" xfId="2444"/>
    <cellStyle name="Normal 42_Report 3" xfId="2445"/>
    <cellStyle name="Normal 43" xfId="2446"/>
    <cellStyle name="Normal 43 2" xfId="2447"/>
    <cellStyle name="Normal 43_Report 3" xfId="2448"/>
    <cellStyle name="Normal 44" xfId="2449"/>
    <cellStyle name="Normal 44 2" xfId="2450"/>
    <cellStyle name="Normal 44_Report 3" xfId="2451"/>
    <cellStyle name="Normal 45" xfId="2452"/>
    <cellStyle name="Normal 45 2" xfId="2453"/>
    <cellStyle name="Normal 45_Report 3" xfId="2454"/>
    <cellStyle name="Normal 46" xfId="2455"/>
    <cellStyle name="Normal 46 2" xfId="2456"/>
    <cellStyle name="Normal 46_Report 3" xfId="2457"/>
    <cellStyle name="Normal 47" xfId="2458"/>
    <cellStyle name="Normal 47 2" xfId="2459"/>
    <cellStyle name="Normal 47_Report 3" xfId="2460"/>
    <cellStyle name="Normal 48" xfId="2461"/>
    <cellStyle name="Normal 48 2" xfId="2462"/>
    <cellStyle name="Normal 48_Report 3" xfId="2463"/>
    <cellStyle name="Normal 49" xfId="2464"/>
    <cellStyle name="Normal 49 2" xfId="2465"/>
    <cellStyle name="Normal 49_Report 3" xfId="2466"/>
    <cellStyle name="Normal 5" xfId="2467"/>
    <cellStyle name="Normal 5 2" xfId="2468"/>
    <cellStyle name="Normal 5 3" xfId="3091"/>
    <cellStyle name="Normal 5_Report 3" xfId="2469"/>
    <cellStyle name="Normal 50" xfId="2470"/>
    <cellStyle name="Normal 50 2" xfId="2471"/>
    <cellStyle name="Normal 50_Report 3" xfId="2472"/>
    <cellStyle name="Normal 51" xfId="2473"/>
    <cellStyle name="Normal 51 2" xfId="2474"/>
    <cellStyle name="Normal 51_Report 3" xfId="2475"/>
    <cellStyle name="Normal 52" xfId="2476"/>
    <cellStyle name="Normal 52 2" xfId="2477"/>
    <cellStyle name="Normal 52_Report 3" xfId="2478"/>
    <cellStyle name="Normal 53" xfId="2479"/>
    <cellStyle name="Normal 53 2" xfId="2480"/>
    <cellStyle name="Normal 53_Report 3" xfId="2481"/>
    <cellStyle name="Normal 54" xfId="2482"/>
    <cellStyle name="Normal 54 2" xfId="2483"/>
    <cellStyle name="Normal 54_Report 3" xfId="2484"/>
    <cellStyle name="Normal 55" xfId="2485"/>
    <cellStyle name="Normal 55 2" xfId="2486"/>
    <cellStyle name="Normal 55_Report 3" xfId="2487"/>
    <cellStyle name="Normal 56" xfId="2488"/>
    <cellStyle name="Normal 56 2" xfId="2489"/>
    <cellStyle name="Normal 56_Report 3" xfId="2490"/>
    <cellStyle name="Normal 57" xfId="2491"/>
    <cellStyle name="Normal 57 2" xfId="2492"/>
    <cellStyle name="Normal 57_Report 3" xfId="2493"/>
    <cellStyle name="Normal 58" xfId="2494"/>
    <cellStyle name="Normal 58 2" xfId="2495"/>
    <cellStyle name="Normal 58_Report 3" xfId="2496"/>
    <cellStyle name="Normal 59" xfId="2497"/>
    <cellStyle name="Normal 59 2" xfId="2498"/>
    <cellStyle name="Normal 59_Report 3" xfId="2499"/>
    <cellStyle name="Normal 6" xfId="2500"/>
    <cellStyle name="Normal 6 2" xfId="3092"/>
    <cellStyle name="Normal 60" xfId="2501"/>
    <cellStyle name="Normal 60 2" xfId="2502"/>
    <cellStyle name="Normal 60_Report 3" xfId="2503"/>
    <cellStyle name="Normal 61" xfId="2504"/>
    <cellStyle name="Normal 61 2" xfId="2505"/>
    <cellStyle name="Normal 61_Report 3" xfId="2506"/>
    <cellStyle name="Normal 62" xfId="2507"/>
    <cellStyle name="Normal 62 2" xfId="2508"/>
    <cellStyle name="Normal 62_Report 3" xfId="2509"/>
    <cellStyle name="Normal 63" xfId="2510"/>
    <cellStyle name="Normal 63 2" xfId="2511"/>
    <cellStyle name="Normal 63_Report 3" xfId="2512"/>
    <cellStyle name="Normal 64" xfId="2513"/>
    <cellStyle name="Normal 64 2" xfId="2514"/>
    <cellStyle name="Normal 64_Report 3" xfId="2515"/>
    <cellStyle name="Normal 65" xfId="2516"/>
    <cellStyle name="Normal 65 2" xfId="2517"/>
    <cellStyle name="Normal 65_Report 3" xfId="2518"/>
    <cellStyle name="Normal 66" xfId="2519"/>
    <cellStyle name="Normal 66 2" xfId="2520"/>
    <cellStyle name="Normal 66_Report 3" xfId="2521"/>
    <cellStyle name="Normal 67" xfId="2522"/>
    <cellStyle name="Normal 67 2" xfId="2523"/>
    <cellStyle name="Normal 67_Report 3" xfId="2524"/>
    <cellStyle name="Normal 68" xfId="2525"/>
    <cellStyle name="Normal 68 2" xfId="2526"/>
    <cellStyle name="Normal 68_Report 3" xfId="2527"/>
    <cellStyle name="Normal 69" xfId="2528"/>
    <cellStyle name="Normal 69 2" xfId="2529"/>
    <cellStyle name="Normal 69_Report 3" xfId="2530"/>
    <cellStyle name="Normal 7" xfId="2531"/>
    <cellStyle name="Normal 7 2" xfId="2532"/>
    <cellStyle name="Normal 7 3" xfId="3049"/>
    <cellStyle name="Normal 7 4" xfId="3056"/>
    <cellStyle name="Normal 7_Report 3" xfId="2533"/>
    <cellStyle name="Normal 70" xfId="2534"/>
    <cellStyle name="Normal 70 2" xfId="2535"/>
    <cellStyle name="Normal 70_Report 3" xfId="2536"/>
    <cellStyle name="Normal 71" xfId="2537"/>
    <cellStyle name="Normal 71 2" xfId="2538"/>
    <cellStyle name="Normal 71_Report 3" xfId="2539"/>
    <cellStyle name="Normal 72" xfId="2540"/>
    <cellStyle name="Normal 72 2" xfId="2541"/>
    <cellStyle name="Normal 72_Report 3" xfId="2542"/>
    <cellStyle name="Normal 73" xfId="2543"/>
    <cellStyle name="Normal 73 2" xfId="2544"/>
    <cellStyle name="Normal 73_Report 3" xfId="2545"/>
    <cellStyle name="Normal 74" xfId="2546"/>
    <cellStyle name="Normal 74 2" xfId="2547"/>
    <cellStyle name="Normal 74_Report 3" xfId="2548"/>
    <cellStyle name="Normal 75" xfId="2549"/>
    <cellStyle name="Normal 75 2" xfId="2550"/>
    <cellStyle name="Normal 75_Report 3" xfId="2551"/>
    <cellStyle name="Normal 76" xfId="2552"/>
    <cellStyle name="Normal 76 2" xfId="2553"/>
    <cellStyle name="Normal 76_Report 3" xfId="2554"/>
    <cellStyle name="Normal 77" xfId="2555"/>
    <cellStyle name="Normal 77 2" xfId="2556"/>
    <cellStyle name="Normal 77_Report 3" xfId="2557"/>
    <cellStyle name="Normal 78" xfId="2558"/>
    <cellStyle name="Normal 78 2" xfId="2559"/>
    <cellStyle name="Normal 78_Report 3" xfId="2560"/>
    <cellStyle name="Normal 79" xfId="2561"/>
    <cellStyle name="Normal 79 2" xfId="2562"/>
    <cellStyle name="Normal 79_Report 3" xfId="2563"/>
    <cellStyle name="Normal 8" xfId="2564"/>
    <cellStyle name="Normal 8 2" xfId="2565"/>
    <cellStyle name="Normal 8_Report 3" xfId="2566"/>
    <cellStyle name="Normal 80" xfId="2567"/>
    <cellStyle name="Normal 80 2" xfId="2568"/>
    <cellStyle name="Normal 80_Report 3" xfId="2569"/>
    <cellStyle name="Normal 81" xfId="2570"/>
    <cellStyle name="Normal 81 2" xfId="2571"/>
    <cellStyle name="Normal 81_Report 3" xfId="2572"/>
    <cellStyle name="Normal 82" xfId="2573"/>
    <cellStyle name="Normal 82 2" xfId="2574"/>
    <cellStyle name="Normal 82_Report 3" xfId="2575"/>
    <cellStyle name="Normal 83" xfId="2576"/>
    <cellStyle name="Normal 83 2" xfId="2577"/>
    <cellStyle name="Normal 83_Report 3" xfId="2578"/>
    <cellStyle name="Normal 84" xfId="2579"/>
    <cellStyle name="Normal 84 2" xfId="2580"/>
    <cellStyle name="Normal 84_Report 3" xfId="2581"/>
    <cellStyle name="Normal 85" xfId="2582"/>
    <cellStyle name="Normal 85 2" xfId="2583"/>
    <cellStyle name="Normal 85_Report 3" xfId="2584"/>
    <cellStyle name="Normal 86" xfId="2585"/>
    <cellStyle name="Normal 86 2" xfId="2586"/>
    <cellStyle name="Normal 86_Report 3" xfId="2587"/>
    <cellStyle name="Normal 87" xfId="2588"/>
    <cellStyle name="Normal 88" xfId="2589"/>
    <cellStyle name="Normal 88 2" xfId="2590"/>
    <cellStyle name="Normal 88_Report 3" xfId="2591"/>
    <cellStyle name="Normal 89" xfId="2592"/>
    <cellStyle name="Normal 89 2" xfId="2593"/>
    <cellStyle name="Normal 89_Report 3" xfId="2594"/>
    <cellStyle name="Normal 9" xfId="2595"/>
    <cellStyle name="Normal 9 2" xfId="2596"/>
    <cellStyle name="Normal 9_Report 3" xfId="2597"/>
    <cellStyle name="Normal 90" xfId="2598"/>
    <cellStyle name="Normal 90 2" xfId="2599"/>
    <cellStyle name="Normal 90_Report 3" xfId="2600"/>
    <cellStyle name="Normal 91" xfId="2601"/>
    <cellStyle name="Normal 91 2" xfId="2602"/>
    <cellStyle name="Normal 91_Report 3" xfId="2603"/>
    <cellStyle name="Normal 92" xfId="2604"/>
    <cellStyle name="Normal 93" xfId="2605"/>
    <cellStyle name="Normal 93 2" xfId="2606"/>
    <cellStyle name="Normal 93_Report 3" xfId="2607"/>
    <cellStyle name="Normal 94" xfId="2608"/>
    <cellStyle name="Normal 94 2" xfId="2609"/>
    <cellStyle name="Normal 94_Report 3" xfId="2610"/>
    <cellStyle name="Normal 95" xfId="2611"/>
    <cellStyle name="Normal 95 2" xfId="2612"/>
    <cellStyle name="Normal 95_Report 3" xfId="2613"/>
    <cellStyle name="Normal 96" xfId="2614"/>
    <cellStyle name="Normal 96 2" xfId="2615"/>
    <cellStyle name="Normal 96_Report 3" xfId="2616"/>
    <cellStyle name="Normal 97" xfId="2617"/>
    <cellStyle name="Normal 97 2" xfId="2618"/>
    <cellStyle name="Normal 97_Report 3" xfId="2619"/>
    <cellStyle name="Normal 98" xfId="2620"/>
    <cellStyle name="Normal 98 2" xfId="2621"/>
    <cellStyle name="Normal 98_Report 3" xfId="2622"/>
    <cellStyle name="Normal 99" xfId="2623"/>
    <cellStyle name="Normal 99 2" xfId="2624"/>
    <cellStyle name="Normal 99_Report 3" xfId="2625"/>
    <cellStyle name="Normal Bold" xfId="2626"/>
    <cellStyle name="Normal Pct" xfId="2627"/>
    <cellStyle name="Normal^UNEARNED YTD" xfId="2628"/>
    <cellStyle name="Normal_Capitated Template - BCBS br 2" xfId="2629"/>
    <cellStyle name="Normal_Delaware FRR Template v3 Q3 Revised 2" xfId="3057"/>
    <cellStyle name="Normal_Delaware FRR Template v3 Q3 Revised_Salud! BH DRAFT Mock Up 20130614" xfId="2630"/>
    <cellStyle name="Normal_report~12" xfId="2631"/>
    <cellStyle name="Normal_Sheet1" xfId="2632"/>
    <cellStyle name="Normal_Sheet1 2" xfId="3102"/>
    <cellStyle name="NormalBlue" xfId="2633"/>
    <cellStyle name="NormalBold" xfId="2634"/>
    <cellStyle name="NormalGB" xfId="2635"/>
    <cellStyle name="NormalHelv" xfId="2636"/>
    <cellStyle name="NOT" xfId="2637"/>
    <cellStyle name="Note 2" xfId="2638"/>
    <cellStyle name="Note 3" xfId="3050"/>
    <cellStyle name="Notes" xfId="2639"/>
    <cellStyle name="Num0Un" xfId="2640"/>
    <cellStyle name="Num1" xfId="2641"/>
    <cellStyle name="Num1Blue" xfId="2642"/>
    <cellStyle name="Num2" xfId="2643"/>
    <cellStyle name="Num2Un" xfId="2644"/>
    <cellStyle name="Number" xfId="2645"/>
    <cellStyle name="number 1" xfId="2646"/>
    <cellStyle name="number percent" xfId="2647"/>
    <cellStyle name="Number_MHD_Pierce County Revised Budgets 9-24-09_jat" xfId="2648"/>
    <cellStyle name="Numbers" xfId="2649"/>
    <cellStyle name="Numbers - Bold" xfId="2650"/>
    <cellStyle name="Numbers - Bold - Italic" xfId="2651"/>
    <cellStyle name="Numbers - Large" xfId="2652"/>
    <cellStyle name="Numbers_0+12 Care Solutions WD7 1.10.08 v3 - to SCS" xfId="2653"/>
    <cellStyle name="Œ…‹æØ‚è [0.00]_Area" xfId="2654"/>
    <cellStyle name="Œ…‹æØ‚è_Area" xfId="2655"/>
    <cellStyle name="OSW_ColumnLabels" xfId="2656"/>
    <cellStyle name="Output 2" xfId="2657"/>
    <cellStyle name="Output 3" xfId="3051"/>
    <cellStyle name="Output Amounts" xfId="2658"/>
    <cellStyle name="Output Column Headings" xfId="2659"/>
    <cellStyle name="Output Line Items" xfId="2660"/>
    <cellStyle name="Output Report Heading" xfId="2661"/>
    <cellStyle name="Output Report Title" xfId="2662"/>
    <cellStyle name="Outputtitle" xfId="2663"/>
    <cellStyle name="Page Heading" xfId="2664"/>
    <cellStyle name="Page Heading Large" xfId="2665"/>
    <cellStyle name="Page Heading Small" xfId="2666"/>
    <cellStyle name="Page Heading_Report 3" xfId="2667"/>
    <cellStyle name="Page Number" xfId="2668"/>
    <cellStyle name="page_title" xfId="2669"/>
    <cellStyle name="PB Table Heading" xfId="2670"/>
    <cellStyle name="PB Table Highlight1" xfId="2671"/>
    <cellStyle name="PB Table Highlight2" xfId="2672"/>
    <cellStyle name="PB Table Highlight3" xfId="2673"/>
    <cellStyle name="PB Table Standard Row" xfId="2674"/>
    <cellStyle name="PB Table Subtotal Row" xfId="2675"/>
    <cellStyle name="PB Table Total Row" xfId="2676"/>
    <cellStyle name="Pence" xfId="2677"/>
    <cellStyle name="per 1000" xfId="2678"/>
    <cellStyle name="per.style" xfId="2679"/>
    <cellStyle name="Perc1" xfId="2680"/>
    <cellStyle name="Percen - Style4" xfId="2681"/>
    <cellStyle name="Percent (1)" xfId="2682"/>
    <cellStyle name="Percent (2)" xfId="2683"/>
    <cellStyle name="Percent [0]" xfId="2684"/>
    <cellStyle name="Percent [1]" xfId="2685"/>
    <cellStyle name="Percent [2]" xfId="2686"/>
    <cellStyle name="Percent [2] 2" xfId="2687"/>
    <cellStyle name="Percent 10" xfId="2688"/>
    <cellStyle name="Percent 11" xfId="2689"/>
    <cellStyle name="Percent 12" xfId="3097"/>
    <cellStyle name="Percent 2" xfId="2690"/>
    <cellStyle name="Percent 2 2" xfId="2691"/>
    <cellStyle name="Percent 2 3" xfId="2692"/>
    <cellStyle name="Percent 2 4" xfId="3052"/>
    <cellStyle name="Percent 3" xfId="2693"/>
    <cellStyle name="Percent 4" xfId="2694"/>
    <cellStyle name="Percent 5" xfId="2695"/>
    <cellStyle name="Percent 6" xfId="2696"/>
    <cellStyle name="Percent 7" xfId="2697"/>
    <cellStyle name="Percent 8" xfId="2698"/>
    <cellStyle name="Percent 9" xfId="2699"/>
    <cellStyle name="percent har" xfId="2700"/>
    <cellStyle name="Percent Hard" xfId="2701"/>
    <cellStyle name="Percent*" xfId="2702"/>
    <cellStyle name="Percent[2]" xfId="2703"/>
    <cellStyle name="Percent[3]" xfId="2704"/>
    <cellStyle name="Percent1" xfId="2705"/>
    <cellStyle name="Percent1Blue" xfId="2706"/>
    <cellStyle name="Percent2" xfId="2707"/>
    <cellStyle name="Percent2Blue" xfId="2708"/>
    <cellStyle name="percentage" xfId="2709"/>
    <cellStyle name="PercentSales" xfId="2710"/>
    <cellStyle name="perecent" xfId="2711"/>
    <cellStyle name="Perlong" xfId="2712"/>
    <cellStyle name="Pounds" xfId="2713"/>
    <cellStyle name="Pounds1" xfId="2714"/>
    <cellStyle name="Price" xfId="2715"/>
    <cellStyle name="PriceUn" xfId="2716"/>
    <cellStyle name="prin" xfId="2717"/>
    <cellStyle name="Private" xfId="2718"/>
    <cellStyle name="Private1" xfId="2719"/>
    <cellStyle name="Product Name" xfId="2720"/>
    <cellStyle name="ProjectionInput" xfId="2721"/>
    <cellStyle name="PSChar" xfId="2722"/>
    <cellStyle name="PSDate" xfId="2723"/>
    <cellStyle name="PSDec" xfId="2724"/>
    <cellStyle name="PSHeading" xfId="2725"/>
    <cellStyle name="PSInt" xfId="2726"/>
    <cellStyle name="PSSpacer" xfId="2727"/>
    <cellStyle name="pt" xfId="2728"/>
    <cellStyle name="r" xfId="2729"/>
    <cellStyle name="Red" xfId="2730"/>
    <cellStyle name="Red font" xfId="2731"/>
    <cellStyle name="regstoresfromspecstores" xfId="2732"/>
    <cellStyle name="ReportShaded" xfId="2733"/>
    <cellStyle name="ReportTitleRows" xfId="2734"/>
    <cellStyle name="RevList" xfId="2735"/>
    <cellStyle name="revstyle" xfId="2736"/>
    <cellStyle name="s" xfId="2737"/>
    <cellStyle name="s_Bi weekly rollforward 11 29 08 w DV updates" xfId="2738"/>
    <cellStyle name="s_Bi weekly rollforward 11 29 08 w DV updates_Report 3" xfId="2739"/>
    <cellStyle name="s_Bi weekly rollforward 11 29 08 w DV updates_Sheet2" xfId="2740"/>
    <cellStyle name="s_Bi weekly rollforward 11 29 08 w DV updates_Sheet3" xfId="2741"/>
    <cellStyle name="s_Bi weekly rollforward 12-13-07" xfId="2742"/>
    <cellStyle name="s_Bi weekly rollforward 12-13-07_Report 3" xfId="2743"/>
    <cellStyle name="s_Bi weekly rollforward 12-13-07_Sheet2" xfId="2744"/>
    <cellStyle name="s_Bi weekly rollforward 12-13-07_Sheet3" xfId="2745"/>
    <cellStyle name="s_Bi weekly rollforward 1-24-08" xfId="2746"/>
    <cellStyle name="s_Bi weekly rollforward 1-24-08_Report 3" xfId="2747"/>
    <cellStyle name="s_Bi weekly rollforward 1-24-08_Sheet2" xfId="2748"/>
    <cellStyle name="s_Bi weekly rollforward 1-24-08_Sheet3" xfId="2749"/>
    <cellStyle name="s_Bi weekly rollforward 1-9-08" xfId="2750"/>
    <cellStyle name="s_Bi weekly rollforward 1-9-08_Report 3" xfId="2751"/>
    <cellStyle name="s_Bi weekly rollforward 1-9-08_Sheet2" xfId="2752"/>
    <cellStyle name="s_Bi weekly rollforward 1-9-08_Sheet3" xfId="2753"/>
    <cellStyle name="s_OptumHealth ACR Targets_110607v2" xfId="2754"/>
    <cellStyle name="s_OptumHealth ACR Targets_110607v2_Report 3" xfId="2755"/>
    <cellStyle name="s_OptumHealth ACR Targets_110607v2_Sheet2" xfId="2756"/>
    <cellStyle name="s_OptumHealth ACR Targets_110607v2_Sheet3" xfId="2757"/>
    <cellStyle name="s_Report 3" xfId="2758"/>
    <cellStyle name="s_Sheet2" xfId="2759"/>
    <cellStyle name="s_Sheet3" xfId="2760"/>
    <cellStyle name="Salomon Logo" xfId="2761"/>
    <cellStyle name="ScotchRule" xfId="2762"/>
    <cellStyle name="Separator" xfId="2763"/>
    <cellStyle name="Shade" xfId="2764"/>
    <cellStyle name="Shaded" xfId="2765"/>
    <cellStyle name="SHADEDSTORES" xfId="2766"/>
    <cellStyle name="ShadeLight" xfId="2767"/>
    <cellStyle name="SheetHeading" xfId="2768"/>
    <cellStyle name="ShOut" xfId="2769"/>
    <cellStyle name="Single Accounting" xfId="2770"/>
    <cellStyle name="Small" xfId="2771"/>
    <cellStyle name="specstores" xfId="2772"/>
    <cellStyle name="ssp " xfId="2773"/>
    <cellStyle name="Standard__Utopia Index Index und Guidance (Deutsch)" xfId="2774"/>
    <cellStyle name="StandardDollar" xfId="2775"/>
    <cellStyle name="StandardPMPM" xfId="2776"/>
    <cellStyle name="Stock Price" xfId="2777"/>
    <cellStyle name="Style 1" xfId="2778"/>
    <cellStyle name="Style 1 2" xfId="2779"/>
    <cellStyle name="Style 1_Report 3" xfId="2780"/>
    <cellStyle name="Style 2" xfId="2781"/>
    <cellStyle name="Style 21" xfId="2782"/>
    <cellStyle name="Style 22" xfId="2783"/>
    <cellStyle name="Style 23" xfId="2784"/>
    <cellStyle name="Style 24" xfId="2785"/>
    <cellStyle name="Style 25" xfId="2786"/>
    <cellStyle name="Style 26" xfId="2787"/>
    <cellStyle name="Style 3" xfId="2788"/>
    <cellStyle name="Style 4" xfId="2789"/>
    <cellStyle name="Style 5" xfId="2790"/>
    <cellStyle name="Style 6" xfId="2791"/>
    <cellStyle name="Style 7" xfId="2792"/>
    <cellStyle name="Style 8" xfId="2793"/>
    <cellStyle name="Style 9" xfId="2794"/>
    <cellStyle name="STYLE1" xfId="2795"/>
    <cellStyle name="STYLE2" xfId="2796"/>
    <cellStyle name="STYLE3" xfId="2797"/>
    <cellStyle name="STYLE4" xfId="2798"/>
    <cellStyle name="STYLE5" xfId="2799"/>
    <cellStyle name="STYLE6" xfId="2800"/>
    <cellStyle name="subhead" xfId="2801"/>
    <cellStyle name="SubHeading1" xfId="2802"/>
    <cellStyle name="SubTitle" xfId="2803"/>
    <cellStyle name="Subtotal" xfId="2804"/>
    <cellStyle name="subtotal1" xfId="2805"/>
    <cellStyle name="Sum" xfId="2806"/>
    <cellStyle name="Summary" xfId="2807"/>
    <cellStyle name="t" xfId="2808"/>
    <cellStyle name="t_CHARTERHOUSE OPERATING MODEL- Revised July 25" xfId="2809"/>
    <cellStyle name="t_CHARTERHOUSE OPERATING MODEL- Revised July 25_Bi weekly rollforward 11 29 08 w DV updates" xfId="2810"/>
    <cellStyle name="t_CHARTERHOUSE OPERATING MODEL- Revised July 25_Bi weekly rollforward 11 29 08 w DV updates_Report 3" xfId="2811"/>
    <cellStyle name="t_CHARTERHOUSE OPERATING MODEL- Revised July 25_Bi weekly rollforward 11 29 08 w DV updates_Sheet2" xfId="2812"/>
    <cellStyle name="t_CHARTERHOUSE OPERATING MODEL- Revised July 25_Bi weekly rollforward 11 29 08 w DV updates_Sheet3" xfId="2813"/>
    <cellStyle name="t_CHARTERHOUSE OPERATING MODEL- Revised July 25_Bi weekly rollforward 12-13-07" xfId="2814"/>
    <cellStyle name="t_CHARTERHOUSE OPERATING MODEL- Revised July 25_Bi weekly rollforward 12-13-07_Report 3" xfId="2815"/>
    <cellStyle name="t_CHARTERHOUSE OPERATING MODEL- Revised July 25_Bi weekly rollforward 12-13-07_Sheet2" xfId="2816"/>
    <cellStyle name="t_CHARTERHOUSE OPERATING MODEL- Revised July 25_Bi weekly rollforward 12-13-07_Sheet3" xfId="2817"/>
    <cellStyle name="t_CHARTERHOUSE OPERATING MODEL- Revised July 25_Bi weekly rollforward 1-24-08" xfId="2818"/>
    <cellStyle name="t_CHARTERHOUSE OPERATING MODEL- Revised July 25_Bi weekly rollforward 1-24-08_Report 3" xfId="2819"/>
    <cellStyle name="t_CHARTERHOUSE OPERATING MODEL- Revised July 25_Bi weekly rollforward 1-24-08_Sheet2" xfId="2820"/>
    <cellStyle name="t_CHARTERHOUSE OPERATING MODEL- Revised July 25_Bi weekly rollforward 1-24-08_Sheet3" xfId="2821"/>
    <cellStyle name="t_CHARTERHOUSE OPERATING MODEL- Revised July 25_Bi weekly rollforward 1-9-08" xfId="2822"/>
    <cellStyle name="t_CHARTERHOUSE OPERATING MODEL- Revised July 25_Bi weekly rollforward 1-9-08_Report 3" xfId="2823"/>
    <cellStyle name="t_CHARTERHOUSE OPERATING MODEL- Revised July 25_Bi weekly rollforward 1-9-08_Sheet2" xfId="2824"/>
    <cellStyle name="t_CHARTERHOUSE OPERATING MODEL- Revised July 25_Bi weekly rollforward 1-9-08_Sheet3" xfId="2825"/>
    <cellStyle name="t_CHARTERHOUSE OPERATING MODEL- Revised July 25_OptumHealth ACR Targets_110607v2" xfId="2826"/>
    <cellStyle name="t_CHARTERHOUSE OPERATING MODEL- Revised July 25_OptumHealth ACR Targets_110607v2_Report 3" xfId="2827"/>
    <cellStyle name="t_CHARTERHOUSE OPERATING MODEL- Revised July 25_OptumHealth ACR Targets_110607v2_Sheet2" xfId="2828"/>
    <cellStyle name="t_CHARTERHOUSE OPERATING MODEL- Revised July 25_OptumHealth ACR Targets_110607v2_Sheet3" xfId="2829"/>
    <cellStyle name="t_CHARTERHOUSE OPERATING MODEL- Revised July 25_Report 3" xfId="2830"/>
    <cellStyle name="t_CHARTERHOUSE OPERATING MODEL- Revised July 25_Sheet2" xfId="2831"/>
    <cellStyle name="t_CHARTERHOUSE OPERATING MODEL- Revised July 25_Sheet3" xfId="2832"/>
    <cellStyle name="t_Laurel" xfId="2833"/>
    <cellStyle name="t_Laurel_Refi_027" xfId="2834"/>
    <cellStyle name="t_LEHMAN CHARTERHOUSE MODEL_27" xfId="2835"/>
    <cellStyle name="t_model for lehman 19jul02" xfId="2836"/>
    <cellStyle name="t_model for lehman 19jul02_Bi weekly rollforward 11 29 08 w DV updates" xfId="2837"/>
    <cellStyle name="t_model for lehman 19jul02_Bi weekly rollforward 11 29 08 w DV updates_Report 3" xfId="2838"/>
    <cellStyle name="t_model for lehman 19jul02_Bi weekly rollforward 11 29 08 w DV updates_Sheet2" xfId="2839"/>
    <cellStyle name="t_model for lehman 19jul02_Bi weekly rollforward 11 29 08 w DV updates_Sheet3" xfId="2840"/>
    <cellStyle name="t_model for lehman 19jul02_Bi weekly rollforward 12-13-07" xfId="2841"/>
    <cellStyle name="t_model for lehman 19jul02_Bi weekly rollforward 12-13-07_Report 3" xfId="2842"/>
    <cellStyle name="t_model for lehman 19jul02_Bi weekly rollforward 12-13-07_Sheet2" xfId="2843"/>
    <cellStyle name="t_model for lehman 19jul02_Bi weekly rollforward 12-13-07_Sheet3" xfId="2844"/>
    <cellStyle name="t_model for lehman 19jul02_Bi weekly rollforward 1-24-08" xfId="2845"/>
    <cellStyle name="t_model for lehman 19jul02_Bi weekly rollforward 1-24-08_Report 3" xfId="2846"/>
    <cellStyle name="t_model for lehman 19jul02_Bi weekly rollforward 1-24-08_Sheet2" xfId="2847"/>
    <cellStyle name="t_model for lehman 19jul02_Bi weekly rollforward 1-24-08_Sheet3" xfId="2848"/>
    <cellStyle name="t_model for lehman 19jul02_Bi weekly rollforward 1-9-08" xfId="2849"/>
    <cellStyle name="t_model for lehman 19jul02_Bi weekly rollforward 1-9-08_Report 3" xfId="2850"/>
    <cellStyle name="t_model for lehman 19jul02_Bi weekly rollforward 1-9-08_Sheet2" xfId="2851"/>
    <cellStyle name="t_model for lehman 19jul02_Bi weekly rollforward 1-9-08_Sheet3" xfId="2852"/>
    <cellStyle name="t_model for lehman 19jul02_OptumHealth ACR Targets_110607v2" xfId="2853"/>
    <cellStyle name="t_model for lehman 19jul02_OptumHealth ACR Targets_110607v2_Report 3" xfId="2854"/>
    <cellStyle name="t_model for lehman 19jul02_OptumHealth ACR Targets_110607v2_Sheet2" xfId="2855"/>
    <cellStyle name="t_model for lehman 19jul02_OptumHealth ACR Targets_110607v2_Sheet3" xfId="2856"/>
    <cellStyle name="t_model for lehman 19jul02_Report 3" xfId="2857"/>
    <cellStyle name="t_model for lehman 19jul02_Sheet2" xfId="2858"/>
    <cellStyle name="t_model for lehman 19jul02_Sheet3" xfId="2859"/>
    <cellStyle name="t_Report 3" xfId="2860"/>
    <cellStyle name="t_Revised Downside Case 25 July" xfId="2861"/>
    <cellStyle name="t_Revised Downside Case 25 July_Bi weekly rollforward 11 29 08 w DV updates" xfId="2862"/>
    <cellStyle name="t_Revised Downside Case 25 July_Bi weekly rollforward 11 29 08 w DV updates_Report 3" xfId="2863"/>
    <cellStyle name="t_Revised Downside Case 25 July_Bi weekly rollforward 11 29 08 w DV updates_Sheet2" xfId="2864"/>
    <cellStyle name="t_Revised Downside Case 25 July_Bi weekly rollforward 11 29 08 w DV updates_Sheet3" xfId="2865"/>
    <cellStyle name="t_Revised Downside Case 25 July_Bi weekly rollforward 12-13-07" xfId="2866"/>
    <cellStyle name="t_Revised Downside Case 25 July_Bi weekly rollforward 12-13-07_Report 3" xfId="2867"/>
    <cellStyle name="t_Revised Downside Case 25 July_Bi weekly rollforward 12-13-07_Sheet2" xfId="2868"/>
    <cellStyle name="t_Revised Downside Case 25 July_Bi weekly rollforward 12-13-07_Sheet3" xfId="2869"/>
    <cellStyle name="t_Revised Downside Case 25 July_Bi weekly rollforward 1-24-08" xfId="2870"/>
    <cellStyle name="t_Revised Downside Case 25 July_Bi weekly rollforward 1-24-08_Report 3" xfId="2871"/>
    <cellStyle name="t_Revised Downside Case 25 July_Bi weekly rollforward 1-24-08_Sheet2" xfId="2872"/>
    <cellStyle name="t_Revised Downside Case 25 July_Bi weekly rollforward 1-24-08_Sheet3" xfId="2873"/>
    <cellStyle name="t_Revised Downside Case 25 July_Bi weekly rollforward 1-9-08" xfId="2874"/>
    <cellStyle name="t_Revised Downside Case 25 July_Bi weekly rollforward 1-9-08_Report 3" xfId="2875"/>
    <cellStyle name="t_Revised Downside Case 25 July_Bi weekly rollforward 1-9-08_Sheet2" xfId="2876"/>
    <cellStyle name="t_Revised Downside Case 25 July_Bi weekly rollforward 1-9-08_Sheet3" xfId="2877"/>
    <cellStyle name="t_Revised Downside Case 25 July_OptumHealth ACR Targets_110607v2" xfId="2878"/>
    <cellStyle name="t_Revised Downside Case 25 July_OptumHealth ACR Targets_110607v2_Report 3" xfId="2879"/>
    <cellStyle name="t_Revised Downside Case 25 July_OptumHealth ACR Targets_110607v2_Sheet2" xfId="2880"/>
    <cellStyle name="t_Revised Downside Case 25 July_OptumHealth ACR Targets_110607v2_Sheet3" xfId="2881"/>
    <cellStyle name="t_Revised Downside Case 25 July_Report 3" xfId="2882"/>
    <cellStyle name="t_Revised Downside Case 25 July_Sheet2" xfId="2883"/>
    <cellStyle name="t_Revised Downside Case 25 July_Sheet3" xfId="2884"/>
    <cellStyle name="t_Sheet2" xfId="2885"/>
    <cellStyle name="t_Sheet3" xfId="2886"/>
    <cellStyle name="t_Valuation" xfId="2887"/>
    <cellStyle name="t_Valuation_Bi weekly rollforward 11 29 08 w DV updates" xfId="2888"/>
    <cellStyle name="t_Valuation_Bi weekly rollforward 11 29 08 w DV updates_Report 3" xfId="2889"/>
    <cellStyle name="t_Valuation_Bi weekly rollforward 11 29 08 w DV updates_Sheet2" xfId="2890"/>
    <cellStyle name="t_Valuation_Bi weekly rollforward 11 29 08 w DV updates_Sheet3" xfId="2891"/>
    <cellStyle name="t_Valuation_Bi weekly rollforward 12-13-07" xfId="2892"/>
    <cellStyle name="t_Valuation_Bi weekly rollforward 12-13-07_Report 3" xfId="2893"/>
    <cellStyle name="t_Valuation_Bi weekly rollforward 12-13-07_Sheet2" xfId="2894"/>
    <cellStyle name="t_Valuation_Bi weekly rollforward 12-13-07_Sheet3" xfId="2895"/>
    <cellStyle name="t_Valuation_Bi weekly rollforward 1-24-08" xfId="2896"/>
    <cellStyle name="t_Valuation_Bi weekly rollforward 1-24-08_Report 3" xfId="2897"/>
    <cellStyle name="t_Valuation_Bi weekly rollforward 1-24-08_Sheet2" xfId="2898"/>
    <cellStyle name="t_Valuation_Bi weekly rollforward 1-24-08_Sheet3" xfId="2899"/>
    <cellStyle name="t_Valuation_Bi weekly rollforward 1-9-08" xfId="2900"/>
    <cellStyle name="t_Valuation_Bi weekly rollforward 1-9-08_Report 3" xfId="2901"/>
    <cellStyle name="t_Valuation_Bi weekly rollforward 1-9-08_Sheet2" xfId="2902"/>
    <cellStyle name="t_Valuation_Bi weekly rollforward 1-9-08_Sheet3" xfId="2903"/>
    <cellStyle name="t_Valuation_OptumHealth ACR Targets_110607v2" xfId="2904"/>
    <cellStyle name="t_Valuation_OptumHealth ACR Targets_110607v2_Report 3" xfId="2905"/>
    <cellStyle name="t_Valuation_OptumHealth ACR Targets_110607v2_Sheet2" xfId="2906"/>
    <cellStyle name="t_Valuation_OptumHealth ACR Targets_110607v2_Sheet3" xfId="2907"/>
    <cellStyle name="t_Valuation_Report 3" xfId="2908"/>
    <cellStyle name="t_Valuation_Sheet2" xfId="2909"/>
    <cellStyle name="t_Valuation_Sheet3" xfId="2910"/>
    <cellStyle name="t_Viterra LBO model - Dec02 - v20" xfId="2911"/>
    <cellStyle name="Table Col Head" xfId="2912"/>
    <cellStyle name="table column heading" xfId="2913"/>
    <cellStyle name="Table Head" xfId="2914"/>
    <cellStyle name="Table Head Aligned" xfId="2915"/>
    <cellStyle name="Table Head Blue" xfId="2916"/>
    <cellStyle name="Table Head Green" xfId="2917"/>
    <cellStyle name="Table Head_1g conso3" xfId="2918"/>
    <cellStyle name="Table Sub Head" xfId="2919"/>
    <cellStyle name="Table Text" xfId="2920"/>
    <cellStyle name="Table Title" xfId="2921"/>
    <cellStyle name="Table Units" xfId="2922"/>
    <cellStyle name="Table_Header" xfId="2923"/>
    <cellStyle name="TableBase" xfId="2924"/>
    <cellStyle name="TableColumnHeading" xfId="2925"/>
    <cellStyle name="TableHead" xfId="2926"/>
    <cellStyle name="TableSubTitleItalic" xfId="2927"/>
    <cellStyle name="TableText" xfId="2928"/>
    <cellStyle name="TableTitle" xfId="2929"/>
    <cellStyle name="text" xfId="2930"/>
    <cellStyle name="Text [3]" xfId="2931"/>
    <cellStyle name="Text [5]" xfId="2932"/>
    <cellStyle name="Text 1" xfId="2933"/>
    <cellStyle name="Text 8" xfId="2934"/>
    <cellStyle name="text center" xfId="2935"/>
    <cellStyle name="Text Head 1" xfId="2936"/>
    <cellStyle name="Text Wrap" xfId="2937"/>
    <cellStyle name="Text_0+12 Care Solutions WD7 1.10.08 v3 - to SCS" xfId="2938"/>
    <cellStyle name="text2" xfId="2939"/>
    <cellStyle name="ThousandDollar" xfId="2940"/>
    <cellStyle name="Time" xfId="2941"/>
    <cellStyle name="Times 10" xfId="2942"/>
    <cellStyle name="Times 12" xfId="2943"/>
    <cellStyle name="times roman" xfId="2944"/>
    <cellStyle name="Title - PROJECT" xfId="2945"/>
    <cellStyle name="Title - Underline" xfId="2946"/>
    <cellStyle name="Title 2" xfId="2947"/>
    <cellStyle name="Title 3" xfId="3053"/>
    <cellStyle name="Title top" xfId="2948"/>
    <cellStyle name="title1" xfId="2949"/>
    <cellStyle name="Title10" xfId="2950"/>
    <cellStyle name="Title2" xfId="2951"/>
    <cellStyle name="Title3" xfId="2952"/>
    <cellStyle name="Title8" xfId="2953"/>
    <cellStyle name="Title8Left" xfId="2954"/>
    <cellStyle name="TitleCenter" xfId="2955"/>
    <cellStyle name="TitleLeft" xfId="2956"/>
    <cellStyle name="Titles" xfId="2957"/>
    <cellStyle name="Titles - Col. Headings" xfId="2958"/>
    <cellStyle name="Titles - Other" xfId="2959"/>
    <cellStyle name="Top_$" xfId="2960"/>
    <cellStyle name="topline" xfId="2961"/>
    <cellStyle name="TopMinorSeparator" xfId="2962"/>
    <cellStyle name="Total 2" xfId="2963"/>
    <cellStyle name="Total 3" xfId="3054"/>
    <cellStyle name="Total Bold" xfId="2964"/>
    <cellStyle name="TransVal" xfId="2965"/>
    <cellStyle name="ubordinated Debt" xfId="2966"/>
    <cellStyle name="Underline_Double" xfId="2967"/>
    <cellStyle name="UNLocked" xfId="2968"/>
    <cellStyle name="Update" xfId="2969"/>
    <cellStyle name="UserOptional" xfId="2970"/>
    <cellStyle name="v" xfId="2971"/>
    <cellStyle name="v_Bi weekly rollforward 11 29 08 w DV updates" xfId="2972"/>
    <cellStyle name="v_Bi weekly rollforward 12-13-07" xfId="2973"/>
    <cellStyle name="v_Bi weekly rollforward 1-24-08" xfId="2974"/>
    <cellStyle name="v_Bi weekly rollforward 1-9-08" xfId="2975"/>
    <cellStyle name="v_GBS Bi_Weekly 02-06-08" xfId="2976"/>
    <cellStyle name="v_OptumHealth ACR Targets_110607v2" xfId="2977"/>
    <cellStyle name="Validation" xfId="2978"/>
    <cellStyle name="VersionHeader" xfId="2979"/>
    <cellStyle name="Währung [0]_PLDT" xfId="2980"/>
    <cellStyle name="Währung_PLDT" xfId="2981"/>
    <cellStyle name="Warning Text 2" xfId="2982"/>
    <cellStyle name="Warning Text 3" xfId="3055"/>
    <cellStyle name="White" xfId="2983"/>
    <cellStyle name="WhiteCells" xfId="2984"/>
    <cellStyle name="WhitePattern" xfId="2985"/>
    <cellStyle name="WhitePattern1" xfId="2986"/>
    <cellStyle name="WhiteText" xfId="2987"/>
    <cellStyle name="WingDing" xfId="2988"/>
    <cellStyle name="xstyle" xfId="2989"/>
    <cellStyle name="y" xfId="2990"/>
    <cellStyle name="y_Citrix_2pgr2" xfId="2991"/>
    <cellStyle name="y_financial summary" xfId="2992"/>
    <cellStyle name="y_financial summary_Report 3" xfId="2993"/>
    <cellStyle name="y_financial summary_Sheet2" xfId="2994"/>
    <cellStyle name="y_financial summary_Sheet3" xfId="2995"/>
    <cellStyle name="y_Lightning 4-pager_v1_orb" xfId="2996"/>
    <cellStyle name="y_Lightning 4-pager_v1_orb_Report 3" xfId="2997"/>
    <cellStyle name="y_Lightning 4-pager_v1_orb_Sheet2" xfId="2998"/>
    <cellStyle name="y_Lightning 4-pager_v1_orb_Sheet3" xfId="2999"/>
    <cellStyle name="Year" xfId="3000"/>
    <cellStyle name="YearInput" xfId="3001"/>
    <cellStyle name="YearInputBk" xfId="3002"/>
    <cellStyle name="YearInputBu" xfId="3003"/>
    <cellStyle name="yellow" xfId="3004"/>
    <cellStyle name="Yen" xfId="3005"/>
    <cellStyle name="Yes/No" xfId="3006"/>
    <cellStyle name="Yes_No" xfId="3007"/>
  </cellStyles>
  <dxfs count="1">
    <dxf>
      <font>
        <color rgb="FFFF0000"/>
      </font>
    </dxf>
  </dxfs>
  <tableStyles count="0" defaultTableStyle="TableStyleMedium9" defaultPivotStyle="PivotStyleLight16"/>
  <colors>
    <mruColors>
      <color rgb="FF99CCFF"/>
      <color rgb="FFFFFFCC"/>
      <color rgb="FFFFFF99"/>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Drop" dropLines="2" dropStyle="combo" dx="16" fmlaLink="$U$16" fmlaRange="$U$22:$U$23" sel="2" val="0"/>
</file>

<file path=xl/ctrlProps/ctrlProp2.xml><?xml version="1.0" encoding="utf-8"?>
<formControlPr xmlns="http://schemas.microsoft.com/office/spreadsheetml/2009/9/main" objectType="Drop" dropLines="4" dropStyle="combo" dx="16" fmlaLink="$U$26" fmlaRange="$U$27:$U$30" sel="1" val="0"/>
</file>

<file path=xl/ctrlProps/ctrlProp3.xml><?xml version="1.0" encoding="utf-8"?>
<formControlPr xmlns="http://schemas.microsoft.com/office/spreadsheetml/2009/9/main" objectType="Drop" dropLines="7" dropStyle="combo" dx="16" fmlaLink="$U$12" fmlaRange="$U$13:$U$19" sel="2" val="0"/>
</file>

<file path=xl/ctrlProps/ctrlProp4.xml><?xml version="1.0" encoding="utf-8"?>
<formControlPr xmlns="http://schemas.microsoft.com/office/spreadsheetml/2009/9/main" objectType="Drop" dropLines="2" dropStyle="combo" dx="16" fmlaLink="$U$21" fmlaRange="$U$22:$U$23" sel="1" val="0"/>
</file>

<file path=xl/ctrlProps/ctrlProp5.xml><?xml version="1.0" encoding="utf-8"?>
<formControlPr xmlns="http://schemas.microsoft.com/office/spreadsheetml/2009/9/main" objectType="Drop" dropLines="4" dropStyle="combo" dx="16" fmlaLink="$U$26" fmlaRange="$U$27:$U$30" sel="1" val="0"/>
</file>

<file path=xl/ctrlProps/ctrlProp6.xml><?xml version="1.0" encoding="utf-8"?>
<formControlPr xmlns="http://schemas.microsoft.com/office/spreadsheetml/2009/9/main" objectType="Drop" dropLines="2" dropStyle="combo" dx="16" fmlaLink="$U$21" fmlaRange="$U$22:$U$23" sel="1" val="0"/>
</file>

<file path=xl/ctrlProps/ctrlProp7.xml><?xml version="1.0" encoding="utf-8"?>
<formControlPr xmlns="http://schemas.microsoft.com/office/spreadsheetml/2009/9/main" objectType="Drop" dropLines="4" dropStyle="combo" dx="16" fmlaLink="$U$26" fmlaRange="$U$27:$U$30" sel="1" val="0"/>
</file>

<file path=xl/ctrlProps/ctrlProp8.xml><?xml version="1.0" encoding="utf-8"?>
<formControlPr xmlns="http://schemas.microsoft.com/office/spreadsheetml/2009/9/main" objectType="Drop" dropLines="5" dropStyle="combo" dx="16" fmlaLink="$U$32" fmlaRange="$U$33:$U$36" sel="1" val="0"/>
</file>

<file path=xl/ctrlProps/ctrlProp9.xml><?xml version="1.0" encoding="utf-8"?>
<formControlPr xmlns="http://schemas.microsoft.com/office/spreadsheetml/2009/9/main" objectType="Drop" dropLines="5" dropStyle="combo" dx="16" fmlaLink="$U$38" fmlaRange="$U$39:$U$49" sel="2"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0</xdr:colOff>
          <xdr:row>21</xdr:row>
          <xdr:rowOff>69850</xdr:rowOff>
        </xdr:from>
        <xdr:to>
          <xdr:col>12</xdr:col>
          <xdr:colOff>1352550</xdr:colOff>
          <xdr:row>22</xdr:row>
          <xdr:rowOff>57150</xdr:rowOff>
        </xdr:to>
        <xdr:sp macro="" textlink="">
          <xdr:nvSpPr>
            <xdr:cNvPr id="23553" name="Drop Down 1" hidden="1">
              <a:extLst>
                <a:ext uri="{63B3BB69-23CF-44E3-9099-C40C66FF867C}">
                  <a14:compatExt spid="_x0000_s235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69850</xdr:rowOff>
        </xdr:from>
        <xdr:to>
          <xdr:col>12</xdr:col>
          <xdr:colOff>1352550</xdr:colOff>
          <xdr:row>27</xdr:row>
          <xdr:rowOff>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xdr:col>
      <xdr:colOff>25400</xdr:colOff>
      <xdr:row>1</xdr:row>
      <xdr:rowOff>40054</xdr:rowOff>
    </xdr:from>
    <xdr:ext cx="2543527" cy="1079092"/>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1054" y="245208"/>
          <a:ext cx="2543527" cy="1079092"/>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12</xdr:col>
          <xdr:colOff>0</xdr:colOff>
          <xdr:row>17</xdr:row>
          <xdr:rowOff>38100</xdr:rowOff>
        </xdr:from>
        <xdr:to>
          <xdr:col>13</xdr:col>
          <xdr:colOff>31750</xdr:colOff>
          <xdr:row>18</xdr:row>
          <xdr:rowOff>50800</xdr:rowOff>
        </xdr:to>
        <xdr:sp macro="" textlink="">
          <xdr:nvSpPr>
            <xdr:cNvPr id="23557" name="Drop Down 5" hidden="1">
              <a:extLst>
                <a:ext uri="{63B3BB69-23CF-44E3-9099-C40C66FF867C}">
                  <a14:compatExt spid="_x0000_s235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69850</xdr:rowOff>
        </xdr:from>
        <xdr:to>
          <xdr:col>12</xdr:col>
          <xdr:colOff>1352550</xdr:colOff>
          <xdr:row>22</xdr:row>
          <xdr:rowOff>57150</xdr:rowOff>
        </xdr:to>
        <xdr:sp macro="" textlink="">
          <xdr:nvSpPr>
            <xdr:cNvPr id="23558" name="Drop Down 6" hidden="1">
              <a:extLst>
                <a:ext uri="{63B3BB69-23CF-44E3-9099-C40C66FF867C}">
                  <a14:compatExt spid="_x0000_s235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69850</xdr:rowOff>
        </xdr:from>
        <xdr:to>
          <xdr:col>12</xdr:col>
          <xdr:colOff>1352550</xdr:colOff>
          <xdr:row>27</xdr:row>
          <xdr:rowOff>0</xdr:rowOff>
        </xdr:to>
        <xdr:sp macro="" textlink="">
          <xdr:nvSpPr>
            <xdr:cNvPr id="23559" name="Drop Down 7" hidden="1">
              <a:extLst>
                <a:ext uri="{63B3BB69-23CF-44E3-9099-C40C66FF867C}">
                  <a14:compatExt spid="_x0000_s2355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38100</xdr:rowOff>
        </xdr:from>
        <xdr:to>
          <xdr:col>13</xdr:col>
          <xdr:colOff>50800</xdr:colOff>
          <xdr:row>22</xdr:row>
          <xdr:rowOff>50800</xdr:rowOff>
        </xdr:to>
        <xdr:sp macro="" textlink="">
          <xdr:nvSpPr>
            <xdr:cNvPr id="23560" name="Drop Down 8" hidden="1">
              <a:extLst>
                <a:ext uri="{63B3BB69-23CF-44E3-9099-C40C66FF867C}">
                  <a14:compatExt spid="_x0000_s235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31750</xdr:rowOff>
        </xdr:from>
        <xdr:to>
          <xdr:col>13</xdr:col>
          <xdr:colOff>19050</xdr:colOff>
          <xdr:row>26</xdr:row>
          <xdr:rowOff>76200</xdr:rowOff>
        </xdr:to>
        <xdr:sp macro="" textlink="">
          <xdr:nvSpPr>
            <xdr:cNvPr id="23561" name="Drop Down 9" hidden="1">
              <a:extLst>
                <a:ext uri="{63B3BB69-23CF-44E3-9099-C40C66FF867C}">
                  <a14:compatExt spid="_x0000_s2356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9</xdr:row>
          <xdr:rowOff>50800</xdr:rowOff>
        </xdr:from>
        <xdr:to>
          <xdr:col>13</xdr:col>
          <xdr:colOff>31750</xdr:colOff>
          <xdr:row>11</xdr:row>
          <xdr:rowOff>19050</xdr:rowOff>
        </xdr:to>
        <xdr:sp macro="" textlink="">
          <xdr:nvSpPr>
            <xdr:cNvPr id="23562" name="Drop Down 10" hidden="1">
              <a:extLst>
                <a:ext uri="{63B3BB69-23CF-44E3-9099-C40C66FF867C}">
                  <a14:compatExt spid="_x0000_s235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50800</xdr:rowOff>
        </xdr:from>
        <xdr:to>
          <xdr:col>13</xdr:col>
          <xdr:colOff>31750</xdr:colOff>
          <xdr:row>5</xdr:row>
          <xdr:rowOff>146050</xdr:rowOff>
        </xdr:to>
        <xdr:sp macro="" textlink="">
          <xdr:nvSpPr>
            <xdr:cNvPr id="23563" name="Drop Down 11" hidden="1">
              <a:extLst>
                <a:ext uri="{63B3BB69-23CF-44E3-9099-C40C66FF867C}">
                  <a14:compatExt spid="_x0000_s2356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B1:W65"/>
  <sheetViews>
    <sheetView showGridLines="0" tabSelected="1" zoomScale="75" zoomScaleNormal="75" workbookViewId="0"/>
  </sheetViews>
  <sheetFormatPr defaultColWidth="9.33203125" defaultRowHeight="15.5"/>
  <cols>
    <col min="1" max="1" width="2.77734375" style="198" customWidth="1"/>
    <col min="2" max="2" width="4.109375" style="198" customWidth="1"/>
    <col min="3" max="3" width="3.33203125" style="198" customWidth="1"/>
    <col min="4" max="4" width="3.44140625" style="198" customWidth="1"/>
    <col min="5" max="5" width="22" style="198" customWidth="1"/>
    <col min="6" max="6" width="12.44140625" style="198" customWidth="1"/>
    <col min="7" max="7" width="15.109375" style="198" customWidth="1"/>
    <col min="8" max="8" width="18.109375" style="198" customWidth="1"/>
    <col min="9" max="9" width="15.109375" style="198" customWidth="1"/>
    <col min="10" max="10" width="31.33203125" style="198" customWidth="1"/>
    <col min="11" max="11" width="4.33203125" style="198" customWidth="1"/>
    <col min="12" max="12" width="9.33203125" style="198"/>
    <col min="13" max="13" width="25.109375" style="198" customWidth="1"/>
    <col min="14" max="14" width="10.6640625" style="198" customWidth="1"/>
    <col min="15" max="15" width="25.109375" style="198" customWidth="1"/>
    <col min="16" max="16" width="6.33203125" style="198" customWidth="1"/>
    <col min="17" max="19" width="9.33203125" style="198" customWidth="1"/>
    <col min="20" max="20" width="4.44140625" style="198" hidden="1" customWidth="1"/>
    <col min="21" max="21" width="24" style="198" hidden="1" customWidth="1"/>
    <col min="22" max="22" width="2.6640625" style="198" hidden="1" customWidth="1"/>
    <col min="23" max="16384" width="9.33203125" style="198"/>
  </cols>
  <sheetData>
    <row r="1" spans="2:23" ht="16" thickBot="1">
      <c r="T1" s="606"/>
      <c r="U1" s="203" t="s">
        <v>406</v>
      </c>
      <c r="V1" s="606"/>
    </row>
    <row r="2" spans="2:23">
      <c r="B2" s="607"/>
      <c r="C2" s="213"/>
      <c r="D2" s="213"/>
      <c r="E2" s="213"/>
      <c r="F2" s="213"/>
      <c r="G2" s="213"/>
      <c r="H2" s="213"/>
      <c r="I2" s="213"/>
      <c r="J2" s="1274" t="str">
        <f>"Report Submission #: "&amp;INDEX($U$39:$U$49,MATCH($U$38,$T$39:$T$49,0))</f>
        <v>Report Submission #: v01</v>
      </c>
      <c r="K2" s="214"/>
      <c r="T2" s="606"/>
      <c r="U2" s="203" t="s">
        <v>407</v>
      </c>
      <c r="V2" s="606"/>
    </row>
    <row r="3" spans="2:23">
      <c r="B3" s="206"/>
      <c r="C3" s="207"/>
      <c r="D3" s="207"/>
      <c r="E3" s="207"/>
      <c r="F3" s="207"/>
      <c r="G3" s="207"/>
      <c r="H3" s="207"/>
      <c r="I3" s="207"/>
      <c r="J3" s="207"/>
      <c r="K3" s="202"/>
      <c r="M3" s="198" t="s">
        <v>244</v>
      </c>
      <c r="T3" s="606"/>
      <c r="U3" s="606"/>
      <c r="V3" s="606"/>
    </row>
    <row r="4" spans="2:23">
      <c r="B4" s="206"/>
      <c r="C4" s="207"/>
      <c r="D4" s="207"/>
      <c r="E4" s="207"/>
      <c r="F4" s="207"/>
      <c r="G4" s="207"/>
      <c r="H4" s="207"/>
      <c r="I4" s="207"/>
      <c r="J4" s="207"/>
      <c r="K4" s="202"/>
      <c r="M4" s="198" t="s">
        <v>625</v>
      </c>
      <c r="T4" s="606"/>
      <c r="U4" s="606"/>
      <c r="V4" s="606"/>
    </row>
    <row r="5" spans="2:23">
      <c r="B5" s="206"/>
      <c r="C5" s="207"/>
      <c r="D5" s="207"/>
      <c r="E5" s="207"/>
      <c r="F5" s="207"/>
      <c r="G5" s="207"/>
      <c r="H5" s="207"/>
      <c r="I5" s="207"/>
      <c r="J5" s="207"/>
      <c r="K5" s="202"/>
      <c r="T5" s="606"/>
      <c r="U5" s="606"/>
      <c r="V5" s="606"/>
    </row>
    <row r="6" spans="2:23">
      <c r="B6" s="206"/>
      <c r="C6" s="207"/>
      <c r="D6" s="207"/>
      <c r="E6" s="207"/>
      <c r="F6" s="207"/>
      <c r="G6" s="207"/>
      <c r="H6" s="207"/>
      <c r="I6" s="207"/>
      <c r="J6" s="207"/>
      <c r="K6" s="202"/>
      <c r="T6" s="606"/>
      <c r="U6" s="606"/>
      <c r="V6" s="606"/>
    </row>
    <row r="7" spans="2:23">
      <c r="B7" s="206"/>
      <c r="C7" s="207"/>
      <c r="D7" s="207"/>
      <c r="E7" s="207"/>
      <c r="F7" s="207"/>
      <c r="G7" s="207"/>
      <c r="H7" s="207"/>
      <c r="I7" s="207"/>
      <c r="J7" s="207"/>
      <c r="K7" s="202"/>
      <c r="T7" s="606"/>
      <c r="U7" s="606"/>
      <c r="V7" s="606"/>
    </row>
    <row r="8" spans="2:23">
      <c r="B8" s="206"/>
      <c r="C8" s="207"/>
      <c r="D8" s="207"/>
      <c r="E8" s="207"/>
      <c r="F8" s="207"/>
      <c r="G8" s="207"/>
      <c r="H8" s="207"/>
      <c r="I8" s="207"/>
      <c r="J8" s="207"/>
      <c r="K8" s="202"/>
      <c r="M8" s="198" t="s">
        <v>244</v>
      </c>
    </row>
    <row r="9" spans="2:23" ht="20">
      <c r="B9" s="206"/>
      <c r="C9" s="608" t="s">
        <v>243</v>
      </c>
      <c r="D9" s="609"/>
      <c r="E9" s="609"/>
      <c r="F9" s="609"/>
      <c r="G9" s="207"/>
      <c r="H9" s="207"/>
      <c r="I9" s="207"/>
      <c r="J9" s="207"/>
      <c r="K9" s="202"/>
      <c r="M9" s="198" t="s">
        <v>408</v>
      </c>
    </row>
    <row r="10" spans="2:23" ht="5.15" customHeight="1">
      <c r="B10" s="206"/>
      <c r="C10" s="608"/>
      <c r="D10" s="609"/>
      <c r="E10" s="609"/>
      <c r="F10" s="609"/>
      <c r="G10" s="207"/>
      <c r="H10" s="207"/>
      <c r="I10" s="207"/>
      <c r="J10" s="207"/>
      <c r="K10" s="202"/>
    </row>
    <row r="11" spans="2:23" ht="20">
      <c r="B11" s="206"/>
      <c r="C11" s="608" t="s">
        <v>515</v>
      </c>
      <c r="D11" s="609"/>
      <c r="E11" s="609"/>
      <c r="F11" s="609"/>
      <c r="G11" s="207"/>
      <c r="H11" s="207"/>
      <c r="I11" s="207"/>
      <c r="J11" s="207"/>
      <c r="K11" s="202"/>
      <c r="U11" s="782"/>
    </row>
    <row r="12" spans="2:23" ht="18">
      <c r="B12" s="206"/>
      <c r="C12" s="610"/>
      <c r="D12" s="609"/>
      <c r="E12" s="609"/>
      <c r="F12" s="609"/>
      <c r="G12" s="207"/>
      <c r="H12" s="207"/>
      <c r="I12" s="207"/>
      <c r="J12" s="207"/>
      <c r="K12" s="202"/>
      <c r="U12" s="931">
        <v>2</v>
      </c>
    </row>
    <row r="13" spans="2:23" ht="18" thickBot="1">
      <c r="B13" s="215"/>
      <c r="C13" s="611"/>
      <c r="D13" s="216"/>
      <c r="E13" s="216"/>
      <c r="F13" s="216"/>
      <c r="G13" s="216"/>
      <c r="H13" s="216"/>
      <c r="I13" s="216"/>
      <c r="J13" s="216"/>
      <c r="K13" s="217"/>
      <c r="M13" s="204" t="s">
        <v>408</v>
      </c>
      <c r="N13" s="204"/>
      <c r="O13" s="204"/>
      <c r="P13" s="204"/>
      <c r="Q13" s="204"/>
      <c r="R13" s="204"/>
      <c r="S13" s="204"/>
      <c r="T13" s="1249">
        <v>1</v>
      </c>
      <c r="U13" s="781">
        <v>2018</v>
      </c>
    </row>
    <row r="14" spans="2:23" ht="25" customHeight="1" thickBot="1">
      <c r="B14" s="607"/>
      <c r="C14" s="199" t="s">
        <v>116</v>
      </c>
      <c r="D14" s="199"/>
      <c r="E14" s="199"/>
      <c r="F14" s="926"/>
      <c r="G14" s="830"/>
      <c r="H14" s="830"/>
      <c r="I14" s="830"/>
      <c r="J14" s="831"/>
      <c r="K14" s="612"/>
      <c r="M14" s="1248" t="str">
        <f>VLOOKUP($U$32,$T$33:$U$36,2,0)</f>
        <v xml:space="preserve">      -      </v>
      </c>
      <c r="N14" s="780"/>
      <c r="O14" s="780"/>
      <c r="P14" s="780"/>
      <c r="Q14" s="780"/>
      <c r="R14" s="780"/>
      <c r="S14" s="780"/>
      <c r="T14" s="1249">
        <v>2</v>
      </c>
      <c r="U14" s="781">
        <v>2019</v>
      </c>
      <c r="V14" s="782"/>
    </row>
    <row r="15" spans="2:23" ht="9" customHeight="1">
      <c r="B15" s="206"/>
      <c r="C15" s="204"/>
      <c r="D15" s="204"/>
      <c r="E15" s="204"/>
      <c r="F15" s="613"/>
      <c r="G15" s="613"/>
      <c r="H15" s="613"/>
      <c r="I15" s="613"/>
      <c r="J15" s="613"/>
      <c r="K15" s="614"/>
      <c r="T15" s="1249">
        <v>3</v>
      </c>
      <c r="U15" s="781">
        <v>2020</v>
      </c>
    </row>
    <row r="16" spans="2:23" ht="15" customHeight="1">
      <c r="B16" s="206"/>
      <c r="C16" s="204"/>
      <c r="D16" s="204"/>
      <c r="E16" s="204"/>
      <c r="F16" s="613"/>
      <c r="G16" s="613"/>
      <c r="H16" s="613"/>
      <c r="I16" s="613"/>
      <c r="J16" s="613"/>
      <c r="K16" s="614"/>
      <c r="M16" s="198" t="s">
        <v>244</v>
      </c>
      <c r="T16" s="1249">
        <v>4</v>
      </c>
      <c r="U16" s="781">
        <v>2021</v>
      </c>
      <c r="V16" s="616"/>
      <c r="W16" s="616"/>
    </row>
    <row r="17" spans="2:23" ht="15" customHeight="1">
      <c r="B17" s="206"/>
      <c r="C17" s="204"/>
      <c r="D17" s="204"/>
      <c r="E17" s="204"/>
      <c r="F17" s="613"/>
      <c r="G17" s="613"/>
      <c r="H17" s="613"/>
      <c r="I17" s="613"/>
      <c r="J17" s="613"/>
      <c r="K17" s="614"/>
      <c r="M17" s="198" t="s">
        <v>409</v>
      </c>
      <c r="T17" s="1249">
        <v>5</v>
      </c>
      <c r="U17" s="781">
        <v>2022</v>
      </c>
      <c r="V17" s="616"/>
      <c r="W17" s="616"/>
    </row>
    <row r="18" spans="2:23" ht="25" customHeight="1" thickBot="1">
      <c r="B18" s="206"/>
      <c r="C18" s="204" t="s">
        <v>410</v>
      </c>
      <c r="D18" s="204"/>
      <c r="E18" s="204"/>
      <c r="F18" s="613"/>
      <c r="G18" s="613"/>
      <c r="H18" s="613"/>
      <c r="I18" s="613"/>
      <c r="J18" s="1248">
        <f>VLOOKUP($U$12,$T$13:$U$19,2,0)</f>
        <v>2019</v>
      </c>
      <c r="K18" s="614"/>
      <c r="T18" s="1249">
        <v>6</v>
      </c>
      <c r="U18" s="1010">
        <v>2023</v>
      </c>
      <c r="V18" s="616"/>
      <c r="W18" s="616"/>
    </row>
    <row r="19" spans="2:23" ht="8.15" customHeight="1">
      <c r="B19" s="206"/>
      <c r="C19" s="204"/>
      <c r="D19" s="204"/>
      <c r="E19" s="204"/>
      <c r="F19" s="613"/>
      <c r="G19" s="613"/>
      <c r="H19" s="613"/>
      <c r="I19" s="613"/>
      <c r="J19" s="615"/>
      <c r="K19" s="614"/>
      <c r="T19" s="1249">
        <v>7</v>
      </c>
      <c r="U19" s="1010">
        <v>2024</v>
      </c>
      <c r="V19" s="616"/>
      <c r="W19" s="616"/>
    </row>
    <row r="20" spans="2:23" ht="15" customHeight="1">
      <c r="B20" s="206"/>
      <c r="C20" s="204"/>
      <c r="D20" s="204"/>
      <c r="E20" s="204"/>
      <c r="F20" s="200"/>
      <c r="G20" s="201"/>
      <c r="H20" s="201"/>
      <c r="I20" s="201"/>
      <c r="J20" s="201"/>
      <c r="K20" s="202"/>
      <c r="M20" s="198" t="s">
        <v>244</v>
      </c>
      <c r="U20" s="782"/>
    </row>
    <row r="21" spans="2:23" ht="15" customHeight="1">
      <c r="B21" s="206"/>
      <c r="C21" s="204"/>
      <c r="D21" s="204"/>
      <c r="E21" s="204"/>
      <c r="F21" s="200"/>
      <c r="G21" s="201"/>
      <c r="H21" s="201"/>
      <c r="I21" s="201"/>
      <c r="J21" s="201"/>
      <c r="K21" s="202"/>
      <c r="M21" s="198" t="s">
        <v>245</v>
      </c>
      <c r="U21" s="932">
        <v>1</v>
      </c>
      <c r="V21" s="616"/>
    </row>
    <row r="22" spans="2:23" ht="25" customHeight="1" thickBot="1">
      <c r="B22" s="206"/>
      <c r="C22" s="204" t="s">
        <v>246</v>
      </c>
      <c r="D22" s="204"/>
      <c r="E22" s="204"/>
      <c r="F22" s="200"/>
      <c r="G22" s="201"/>
      <c r="H22" s="201"/>
      <c r="I22" s="201"/>
      <c r="J22" s="1248" t="str">
        <f>VLOOKUP($U$21,$T$22:$U$23,2,0)</f>
        <v>Quarterly</v>
      </c>
      <c r="K22" s="202"/>
      <c r="T22" s="1249">
        <v>1</v>
      </c>
      <c r="U22" s="783" t="s">
        <v>247</v>
      </c>
      <c r="V22" s="616"/>
    </row>
    <row r="23" spans="2:23" ht="8.15" customHeight="1">
      <c r="B23" s="206"/>
      <c r="C23" s="204"/>
      <c r="D23" s="204"/>
      <c r="E23" s="204"/>
      <c r="F23" s="200"/>
      <c r="G23" s="201"/>
      <c r="H23" s="201"/>
      <c r="I23" s="201"/>
      <c r="J23" s="617"/>
      <c r="K23" s="202"/>
      <c r="T23" s="1249">
        <v>2</v>
      </c>
      <c r="U23" s="783" t="s">
        <v>248</v>
      </c>
      <c r="V23" s="616"/>
    </row>
    <row r="24" spans="2:23" ht="15" customHeight="1">
      <c r="B24" s="206"/>
      <c r="C24" s="204"/>
      <c r="D24" s="204"/>
      <c r="E24" s="204"/>
      <c r="F24" s="200"/>
      <c r="G24" s="201"/>
      <c r="H24" s="201"/>
      <c r="I24" s="201"/>
      <c r="J24" s="617"/>
      <c r="K24" s="202"/>
      <c r="M24" s="198" t="s">
        <v>244</v>
      </c>
      <c r="U24" s="781"/>
      <c r="V24" s="616"/>
    </row>
    <row r="25" spans="2:23" ht="15" customHeight="1">
      <c r="B25" s="206"/>
      <c r="C25" s="204"/>
      <c r="D25" s="204"/>
      <c r="E25" s="204"/>
      <c r="F25" s="200"/>
      <c r="G25" s="201"/>
      <c r="H25" s="201"/>
      <c r="I25" s="201"/>
      <c r="J25" s="617"/>
      <c r="K25" s="202"/>
      <c r="M25" s="198" t="s">
        <v>249</v>
      </c>
      <c r="U25" s="784"/>
    </row>
    <row r="26" spans="2:23" ht="24.75" customHeight="1" thickBot="1">
      <c r="B26" s="206"/>
      <c r="C26" s="204" t="s">
        <v>250</v>
      </c>
      <c r="D26" s="204"/>
      <c r="E26" s="204"/>
      <c r="F26" s="200"/>
      <c r="G26" s="201"/>
      <c r="H26" s="201"/>
      <c r="I26" s="201"/>
      <c r="J26" s="1248" t="str">
        <f>VLOOKUP($U$26,$T$27:$U$30,2,0)</f>
        <v>Q1 Only</v>
      </c>
      <c r="K26" s="202"/>
      <c r="U26" s="931">
        <v>1</v>
      </c>
      <c r="V26" s="616"/>
      <c r="W26" s="616"/>
    </row>
    <row r="27" spans="2:23" ht="8.15" customHeight="1">
      <c r="B27" s="206"/>
      <c r="C27" s="204"/>
      <c r="D27" s="204"/>
      <c r="E27" s="204"/>
      <c r="F27" s="200"/>
      <c r="G27" s="201"/>
      <c r="H27" s="201"/>
      <c r="I27" s="201"/>
      <c r="J27" s="617"/>
      <c r="K27" s="202"/>
      <c r="T27" s="1249">
        <v>1</v>
      </c>
      <c r="U27" s="781" t="s">
        <v>251</v>
      </c>
    </row>
    <row r="28" spans="2:23" ht="15" customHeight="1">
      <c r="B28" s="206"/>
      <c r="C28" s="204"/>
      <c r="D28" s="204"/>
      <c r="E28" s="204"/>
      <c r="F28" s="200"/>
      <c r="G28" s="201"/>
      <c r="H28" s="201"/>
      <c r="I28" s="201"/>
      <c r="J28" s="201"/>
      <c r="K28" s="202"/>
      <c r="T28" s="1249">
        <v>2</v>
      </c>
      <c r="U28" s="781" t="s">
        <v>252</v>
      </c>
    </row>
    <row r="29" spans="2:23" ht="15" customHeight="1" thickBot="1">
      <c r="B29" s="206"/>
      <c r="C29" s="204"/>
      <c r="D29" s="204"/>
      <c r="E29" s="204"/>
      <c r="F29" s="200"/>
      <c r="G29" s="201"/>
      <c r="H29" s="201"/>
      <c r="I29" s="201"/>
      <c r="J29" s="618"/>
      <c r="K29" s="202"/>
      <c r="M29" s="759" t="s">
        <v>504</v>
      </c>
      <c r="N29" s="760"/>
      <c r="O29" s="760"/>
      <c r="T29" s="1249">
        <v>3</v>
      </c>
      <c r="U29" s="781" t="s">
        <v>254</v>
      </c>
    </row>
    <row r="30" spans="2:23" ht="25" customHeight="1" thickBot="1">
      <c r="B30" s="206"/>
      <c r="C30" s="204" t="s">
        <v>253</v>
      </c>
      <c r="D30" s="204"/>
      <c r="E30" s="204"/>
      <c r="F30" s="200"/>
      <c r="G30" s="201"/>
      <c r="H30" s="776">
        <f>IF($U$26=1,DATE($J$18,3,31),IF($U$26=2,DATE($J$18,6,30),IF($U$26=3,DATE($J$18,9,30),IF($U$26=4,DATE($J$18,12,31),"INVALID ENTRY"))))</f>
        <v>43555</v>
      </c>
      <c r="I30" s="619"/>
      <c r="J30" s="620"/>
      <c r="K30" s="202"/>
      <c r="M30" s="761" t="s">
        <v>180</v>
      </c>
      <c r="N30" s="620"/>
      <c r="O30" s="761" t="s">
        <v>181</v>
      </c>
      <c r="T30" s="1249">
        <v>4</v>
      </c>
      <c r="U30" s="781" t="s">
        <v>255</v>
      </c>
    </row>
    <row r="31" spans="2:23" ht="15" customHeight="1" thickBot="1">
      <c r="B31" s="206"/>
      <c r="C31" s="204"/>
      <c r="D31" s="204"/>
      <c r="E31" s="204"/>
      <c r="F31" s="200"/>
      <c r="G31" s="201"/>
      <c r="H31" s="777"/>
      <c r="I31" s="205"/>
      <c r="J31" s="621"/>
      <c r="K31" s="202"/>
      <c r="M31" s="762" t="s">
        <v>505</v>
      </c>
      <c r="N31" s="763"/>
      <c r="O31" s="762" t="s">
        <v>506</v>
      </c>
      <c r="U31" s="782"/>
    </row>
    <row r="32" spans="2:23" ht="15" customHeight="1">
      <c r="B32" s="206"/>
      <c r="C32" s="204"/>
      <c r="D32" s="204" t="s">
        <v>466</v>
      </c>
      <c r="E32" s="204"/>
      <c r="F32" s="200"/>
      <c r="G32" s="201"/>
      <c r="H32" s="777"/>
      <c r="I32" s="205"/>
      <c r="J32" s="616"/>
      <c r="K32" s="202"/>
      <c r="M32" s="761"/>
      <c r="N32" s="761"/>
      <c r="O32" s="761"/>
      <c r="U32" s="931">
        <v>1</v>
      </c>
    </row>
    <row r="33" spans="2:21" ht="25.5" customHeight="1" thickBot="1">
      <c r="B33" s="206"/>
      <c r="C33" s="207"/>
      <c r="D33" s="204"/>
      <c r="E33" s="204" t="s">
        <v>256</v>
      </c>
      <c r="F33" s="204"/>
      <c r="G33" s="207"/>
      <c r="H33" s="776">
        <f>DATE($J$18,1,1)</f>
        <v>43466</v>
      </c>
      <c r="I33" s="619"/>
      <c r="J33" s="832"/>
      <c r="K33" s="202"/>
      <c r="M33" s="764"/>
      <c r="N33" s="833"/>
      <c r="O33" s="790"/>
      <c r="T33" s="1249">
        <v>1</v>
      </c>
      <c r="U33" s="785" t="s">
        <v>411</v>
      </c>
    </row>
    <row r="34" spans="2:21" ht="25.5" customHeight="1" thickBot="1">
      <c r="B34" s="206"/>
      <c r="C34" s="204"/>
      <c r="D34" s="207"/>
      <c r="E34" s="204" t="s">
        <v>257</v>
      </c>
      <c r="F34" s="204"/>
      <c r="G34" s="207"/>
      <c r="H34" s="776">
        <f>IF($U$26=1,DATE($J$18,3,31),IF($U$26=2,DATE($J$18,6,30),IF($U$26=3,DATE($J$18,9,30),IF($U$26=4,DATE($J$18,12,31),"INVALID ENTRY"))))</f>
        <v>43555</v>
      </c>
      <c r="I34" s="619"/>
      <c r="J34" s="832"/>
      <c r="K34" s="202"/>
      <c r="M34" s="764"/>
      <c r="N34" s="833"/>
      <c r="O34" s="790"/>
      <c r="T34" s="1249">
        <v>2</v>
      </c>
      <c r="U34" s="781" t="s">
        <v>412</v>
      </c>
    </row>
    <row r="35" spans="2:21" ht="25.5" customHeight="1" thickBot="1">
      <c r="B35" s="206"/>
      <c r="C35" s="204"/>
      <c r="D35" s="204"/>
      <c r="E35" s="204" t="s">
        <v>117</v>
      </c>
      <c r="F35" s="204"/>
      <c r="G35" s="207"/>
      <c r="H35" s="776">
        <f>IF($U$21=2,DATE($J$18+1,3,31),IF($U$26=1,DATE($J$18,3,31),IF($U$26=2,DATE($J$18,6,30),IF($U$26=3,DATE($J$18,9,30),IF($U$26=4,DATE($J$18,12,31),"INVALID ENTRY")))))</f>
        <v>43555</v>
      </c>
      <c r="I35" s="619"/>
      <c r="J35" s="832"/>
      <c r="K35" s="202"/>
      <c r="M35" s="764"/>
      <c r="N35" s="833"/>
      <c r="O35" s="790"/>
      <c r="T35" s="1249">
        <v>3</v>
      </c>
      <c r="U35" s="781" t="s">
        <v>413</v>
      </c>
    </row>
    <row r="36" spans="2:21" ht="25" customHeight="1">
      <c r="B36" s="206"/>
      <c r="C36" s="204"/>
      <c r="D36" s="204"/>
      <c r="E36" s="207"/>
      <c r="F36" s="204"/>
      <c r="G36" s="207"/>
      <c r="H36" s="778"/>
      <c r="I36" s="208"/>
      <c r="J36" s="622"/>
      <c r="K36" s="202"/>
      <c r="M36" s="622"/>
      <c r="N36" s="622"/>
      <c r="O36" s="622"/>
      <c r="T36" s="1249">
        <v>4</v>
      </c>
      <c r="U36" s="1277" t="s">
        <v>643</v>
      </c>
    </row>
    <row r="37" spans="2:21" ht="15" customHeight="1">
      <c r="B37" s="206"/>
      <c r="C37" s="207"/>
      <c r="D37" s="204" t="s">
        <v>467</v>
      </c>
      <c r="E37" s="204"/>
      <c r="F37" s="209"/>
      <c r="G37" s="207"/>
      <c r="H37" s="778"/>
      <c r="I37" s="208"/>
      <c r="J37" s="622"/>
      <c r="K37" s="202"/>
      <c r="M37" s="622"/>
      <c r="N37" s="622"/>
      <c r="O37" s="622"/>
      <c r="U37" s="782"/>
    </row>
    <row r="38" spans="2:21" ht="25" customHeight="1" thickBot="1">
      <c r="B38" s="206"/>
      <c r="C38" s="204"/>
      <c r="D38" s="204"/>
      <c r="E38" s="204" t="s">
        <v>256</v>
      </c>
      <c r="F38" s="209"/>
      <c r="G38" s="207"/>
      <c r="H38" s="776">
        <f>IF(EOMONTH(H39,-36)+1&lt;DATE(2014,1,1),DATE(2014,1,1),EOMONTH(H39,-36)+1)</f>
        <v>42461</v>
      </c>
      <c r="I38" s="619"/>
      <c r="J38" s="832"/>
      <c r="K38" s="202"/>
      <c r="M38" s="764"/>
      <c r="N38" s="833"/>
      <c r="O38" s="790"/>
      <c r="U38" s="931">
        <v>2</v>
      </c>
    </row>
    <row r="39" spans="2:21" ht="25" customHeight="1" thickBot="1">
      <c r="B39" s="206"/>
      <c r="C39" s="204"/>
      <c r="D39" s="204"/>
      <c r="E39" s="204" t="s">
        <v>257</v>
      </c>
      <c r="F39" s="207"/>
      <c r="G39" s="207"/>
      <c r="H39" s="776">
        <f>IF($U$21=2,DATE($J$18+1,3,31),IF($U$26=1,DATE($J$18,3,31),IF($U$26=2,DATE($J$18,6,30),IF($U$26=3,DATE($J$18,9,30),IF($U$26=4,DATE($J$18,12,31),"INVALID ENTRY")))))</f>
        <v>43555</v>
      </c>
      <c r="I39" s="619"/>
      <c r="J39" s="832"/>
      <c r="K39" s="202"/>
      <c r="M39" s="764"/>
      <c r="N39" s="833"/>
      <c r="O39" s="790"/>
      <c r="T39" s="1275">
        <v>1</v>
      </c>
      <c r="U39" s="1276" t="s">
        <v>626</v>
      </c>
    </row>
    <row r="40" spans="2:21" ht="25" customHeight="1" thickBot="1">
      <c r="B40" s="206"/>
      <c r="C40" s="204"/>
      <c r="D40" s="204"/>
      <c r="E40" s="204" t="s">
        <v>117</v>
      </c>
      <c r="F40" s="207"/>
      <c r="G40" s="207"/>
      <c r="H40" s="776">
        <f>IF($U$21=2,DATE($J$18+1,3,31),IF($U$26=1,DATE($J$18,3,31),IF($U$26=2,DATE($J$18,6,30),IF($U$26=3,DATE($J$18,9,30),IF($U$26=4,DATE($J$18,12,31),"INVALID ENTRY")))))</f>
        <v>43555</v>
      </c>
      <c r="I40" s="619"/>
      <c r="J40" s="832"/>
      <c r="K40" s="202"/>
      <c r="M40" s="764"/>
      <c r="N40" s="833"/>
      <c r="O40" s="790"/>
      <c r="T40" s="1275">
        <v>2</v>
      </c>
      <c r="U40" s="1276" t="s">
        <v>627</v>
      </c>
    </row>
    <row r="41" spans="2:21" ht="15" customHeight="1" thickBot="1">
      <c r="B41" s="206"/>
      <c r="C41" s="204"/>
      <c r="D41" s="204"/>
      <c r="E41" s="204"/>
      <c r="F41" s="207"/>
      <c r="G41" s="207"/>
      <c r="H41" s="779"/>
      <c r="I41" s="207"/>
      <c r="J41" s="207"/>
      <c r="K41" s="202"/>
      <c r="T41" s="1275">
        <v>3</v>
      </c>
      <c r="U41" s="1277" t="s">
        <v>628</v>
      </c>
    </row>
    <row r="42" spans="2:21" ht="15" customHeight="1">
      <c r="B42" s="206"/>
      <c r="C42" s="204"/>
      <c r="D42" s="204"/>
      <c r="E42" s="204"/>
      <c r="F42" s="207"/>
      <c r="G42" s="207"/>
      <c r="H42" s="207"/>
      <c r="I42" s="207"/>
      <c r="J42" s="207"/>
      <c r="K42" s="202"/>
      <c r="M42" s="765" t="s">
        <v>507</v>
      </c>
      <c r="N42" s="766"/>
      <c r="O42" s="767"/>
      <c r="T42" s="1275">
        <v>4</v>
      </c>
      <c r="U42" s="1277" t="s">
        <v>629</v>
      </c>
    </row>
    <row r="43" spans="2:21" ht="24.75" customHeight="1">
      <c r="B43" s="206"/>
      <c r="C43" s="204"/>
      <c r="D43" s="204"/>
      <c r="E43" s="204"/>
      <c r="F43" s="207"/>
      <c r="G43" s="207"/>
      <c r="H43" s="207"/>
      <c r="I43" s="207"/>
      <c r="J43" s="207"/>
      <c r="K43" s="202"/>
      <c r="M43" s="768" t="s">
        <v>508</v>
      </c>
      <c r="N43" s="769"/>
      <c r="O43" s="770"/>
      <c r="T43" s="1275">
        <v>5</v>
      </c>
      <c r="U43" s="1277" t="s">
        <v>630</v>
      </c>
    </row>
    <row r="44" spans="2:21" ht="24.75" customHeight="1">
      <c r="B44" s="206"/>
      <c r="C44" s="204" t="s">
        <v>258</v>
      </c>
      <c r="D44" s="204"/>
      <c r="E44" s="204"/>
      <c r="F44" s="200"/>
      <c r="G44" s="207"/>
      <c r="H44" s="207"/>
      <c r="I44" s="207"/>
      <c r="J44" s="207"/>
      <c r="K44" s="202"/>
      <c r="M44" s="768" t="s">
        <v>509</v>
      </c>
      <c r="N44" s="769"/>
      <c r="O44" s="770"/>
      <c r="T44" s="198">
        <v>6</v>
      </c>
      <c r="U44" s="1277" t="s">
        <v>631</v>
      </c>
    </row>
    <row r="45" spans="2:21" ht="24.75" customHeight="1" thickBot="1">
      <c r="B45" s="206"/>
      <c r="C45" s="204"/>
      <c r="D45" s="210" t="s">
        <v>259</v>
      </c>
      <c r="E45" s="210"/>
      <c r="F45" s="927"/>
      <c r="G45" s="211"/>
      <c r="H45" s="211"/>
      <c r="I45" s="211"/>
      <c r="J45" s="211"/>
      <c r="K45" s="623"/>
      <c r="M45" s="768" t="s">
        <v>510</v>
      </c>
      <c r="N45" s="771"/>
      <c r="O45" s="772"/>
      <c r="T45" s="198">
        <v>7</v>
      </c>
      <c r="U45" s="1277" t="s">
        <v>632</v>
      </c>
    </row>
    <row r="46" spans="2:21" ht="24.75" customHeight="1" thickBot="1">
      <c r="B46" s="206"/>
      <c r="C46" s="204"/>
      <c r="D46" s="199" t="s">
        <v>260</v>
      </c>
      <c r="E46" s="199"/>
      <c r="F46" s="928"/>
      <c r="G46" s="212"/>
      <c r="H46" s="212"/>
      <c r="I46" s="212"/>
      <c r="J46" s="212"/>
      <c r="K46" s="623"/>
      <c r="M46" s="768" t="s">
        <v>511</v>
      </c>
      <c r="N46" s="771"/>
      <c r="O46" s="772"/>
      <c r="T46" s="198">
        <v>8</v>
      </c>
      <c r="U46" s="1277" t="s">
        <v>633</v>
      </c>
    </row>
    <row r="47" spans="2:21" ht="24.75" customHeight="1" thickBot="1">
      <c r="B47" s="206"/>
      <c r="C47" s="204"/>
      <c r="D47" s="199" t="s">
        <v>261</v>
      </c>
      <c r="E47" s="199"/>
      <c r="F47" s="929"/>
      <c r="G47" s="212"/>
      <c r="H47" s="212"/>
      <c r="I47" s="212"/>
      <c r="J47" s="212"/>
      <c r="K47" s="623"/>
      <c r="M47" s="768" t="s">
        <v>512</v>
      </c>
      <c r="N47" s="771"/>
      <c r="O47" s="772"/>
      <c r="T47" s="198">
        <v>9</v>
      </c>
      <c r="U47" s="1277" t="s">
        <v>634</v>
      </c>
    </row>
    <row r="48" spans="2:21" ht="24.75" customHeight="1" thickBot="1">
      <c r="B48" s="206"/>
      <c r="C48" s="207"/>
      <c r="D48" s="199" t="s">
        <v>262</v>
      </c>
      <c r="E48" s="199"/>
      <c r="F48" s="199"/>
      <c r="G48" s="624"/>
      <c r="H48" s="264"/>
      <c r="I48" s="213"/>
      <c r="J48" s="213"/>
      <c r="K48" s="202"/>
      <c r="M48" s="773" t="s">
        <v>513</v>
      </c>
      <c r="N48" s="774"/>
      <c r="O48" s="775"/>
      <c r="T48" s="198">
        <v>10</v>
      </c>
      <c r="U48" s="1277" t="s">
        <v>635</v>
      </c>
    </row>
    <row r="49" spans="2:21" ht="15" customHeight="1">
      <c r="B49" s="206"/>
      <c r="C49" s="207"/>
      <c r="D49" s="616"/>
      <c r="E49" s="616"/>
      <c r="F49" s="616"/>
      <c r="G49" s="616"/>
      <c r="H49" s="616"/>
      <c r="I49" s="616"/>
      <c r="J49" s="207"/>
      <c r="K49" s="202"/>
      <c r="T49" s="198">
        <v>11</v>
      </c>
      <c r="U49" s="1277" t="s">
        <v>636</v>
      </c>
    </row>
    <row r="50" spans="2:21" ht="15" customHeight="1" thickBot="1">
      <c r="B50" s="215"/>
      <c r="C50" s="216"/>
      <c r="D50" s="216"/>
      <c r="E50" s="216"/>
      <c r="F50" s="216"/>
      <c r="G50" s="216"/>
      <c r="H50" s="216"/>
      <c r="I50" s="216"/>
      <c r="J50" s="216"/>
      <c r="K50" s="217"/>
      <c r="U50" s="782"/>
    </row>
    <row r="51" spans="2:21">
      <c r="U51" s="782"/>
    </row>
    <row r="52" spans="2:21">
      <c r="U52" s="782"/>
    </row>
    <row r="53" spans="2:21">
      <c r="U53" s="782"/>
    </row>
    <row r="54" spans="2:21">
      <c r="U54" s="782"/>
    </row>
    <row r="55" spans="2:21">
      <c r="U55" s="782"/>
    </row>
    <row r="56" spans="2:21">
      <c r="U56" s="782"/>
    </row>
    <row r="57" spans="2:21">
      <c r="U57" s="782"/>
    </row>
    <row r="58" spans="2:21">
      <c r="U58" s="782"/>
    </row>
    <row r="59" spans="2:21">
      <c r="U59" s="782"/>
    </row>
    <row r="60" spans="2:21">
      <c r="U60" s="782"/>
    </row>
    <row r="61" spans="2:21">
      <c r="U61" s="782"/>
    </row>
    <row r="62" spans="2:21">
      <c r="U62" s="782"/>
    </row>
    <row r="63" spans="2:21">
      <c r="U63" s="782"/>
    </row>
    <row r="64" spans="2:21">
      <c r="U64" s="782"/>
    </row>
    <row r="65" spans="21:21">
      <c r="U65" s="782"/>
    </row>
  </sheetData>
  <sheetProtection algorithmName="SHA-512" hashValue="GgnMHyxpBnG//aBLKSCZfgttbid7EFyx50izST2yadD5qch2vKMqnC/pu4HPZYo7M3R5Ew+Z6dAamNDJVLe8yw==" saltValue="AXabpGpVZrbpVHs+X2q4IQ==" spinCount="100000" sheet="1" objects="1" scenarios="1"/>
  <printOptions horizontalCentered="1" verticalCentered="1"/>
  <pageMargins left="1" right="0.75" top="1" bottom="1" header="0.25" footer="0.25"/>
  <pageSetup scale="70" orientation="portrait" r:id="rId1"/>
  <headerFooter scaleWithDoc="0">
    <oddHeader xml:space="preserve">&amp;RState of New Mexico 
</oddHeader>
    <oddFooter>&amp;LVersion 4.0&amp;RPage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nchor moveWithCells="1">
                  <from>
                    <xdr:col>12</xdr:col>
                    <xdr:colOff>0</xdr:colOff>
                    <xdr:row>21</xdr:row>
                    <xdr:rowOff>69850</xdr:rowOff>
                  </from>
                  <to>
                    <xdr:col>12</xdr:col>
                    <xdr:colOff>1352550</xdr:colOff>
                    <xdr:row>22</xdr:row>
                    <xdr:rowOff>57150</xdr:rowOff>
                  </to>
                </anchor>
              </controlPr>
            </control>
          </mc:Choice>
        </mc:AlternateContent>
        <mc:AlternateContent xmlns:mc="http://schemas.openxmlformats.org/markup-compatibility/2006">
          <mc:Choice Requires="x14">
            <control shapeId="23554" r:id="rId5" name="Drop Down 2">
              <controlPr defaultSize="0" autoLine="0" autoPict="0">
                <anchor moveWithCells="1">
                  <from>
                    <xdr:col>12</xdr:col>
                    <xdr:colOff>0</xdr:colOff>
                    <xdr:row>25</xdr:row>
                    <xdr:rowOff>69850</xdr:rowOff>
                  </from>
                  <to>
                    <xdr:col>12</xdr:col>
                    <xdr:colOff>1352550</xdr:colOff>
                    <xdr:row>27</xdr:row>
                    <xdr:rowOff>0</xdr:rowOff>
                  </to>
                </anchor>
              </controlPr>
            </control>
          </mc:Choice>
        </mc:AlternateContent>
        <mc:AlternateContent xmlns:mc="http://schemas.openxmlformats.org/markup-compatibility/2006">
          <mc:Choice Requires="x14">
            <control shapeId="23557" r:id="rId6" name="Drop Down 5">
              <controlPr defaultSize="0" autoLine="0" autoPict="0">
                <anchor moveWithCells="1">
                  <from>
                    <xdr:col>12</xdr:col>
                    <xdr:colOff>0</xdr:colOff>
                    <xdr:row>17</xdr:row>
                    <xdr:rowOff>38100</xdr:rowOff>
                  </from>
                  <to>
                    <xdr:col>13</xdr:col>
                    <xdr:colOff>31750</xdr:colOff>
                    <xdr:row>18</xdr:row>
                    <xdr:rowOff>50800</xdr:rowOff>
                  </to>
                </anchor>
              </controlPr>
            </control>
          </mc:Choice>
        </mc:AlternateContent>
        <mc:AlternateContent xmlns:mc="http://schemas.openxmlformats.org/markup-compatibility/2006">
          <mc:Choice Requires="x14">
            <control shapeId="23558" r:id="rId7" name="Drop Down 6">
              <controlPr defaultSize="0" autoLine="0" autoPict="0">
                <anchor moveWithCells="1">
                  <from>
                    <xdr:col>12</xdr:col>
                    <xdr:colOff>0</xdr:colOff>
                    <xdr:row>21</xdr:row>
                    <xdr:rowOff>69850</xdr:rowOff>
                  </from>
                  <to>
                    <xdr:col>12</xdr:col>
                    <xdr:colOff>1352550</xdr:colOff>
                    <xdr:row>22</xdr:row>
                    <xdr:rowOff>57150</xdr:rowOff>
                  </to>
                </anchor>
              </controlPr>
            </control>
          </mc:Choice>
        </mc:AlternateContent>
        <mc:AlternateContent xmlns:mc="http://schemas.openxmlformats.org/markup-compatibility/2006">
          <mc:Choice Requires="x14">
            <control shapeId="23559" r:id="rId8" name="Drop Down 7">
              <controlPr defaultSize="0" autoLine="0" autoPict="0">
                <anchor moveWithCells="1">
                  <from>
                    <xdr:col>12</xdr:col>
                    <xdr:colOff>0</xdr:colOff>
                    <xdr:row>25</xdr:row>
                    <xdr:rowOff>69850</xdr:rowOff>
                  </from>
                  <to>
                    <xdr:col>12</xdr:col>
                    <xdr:colOff>1352550</xdr:colOff>
                    <xdr:row>27</xdr:row>
                    <xdr:rowOff>0</xdr:rowOff>
                  </to>
                </anchor>
              </controlPr>
            </control>
          </mc:Choice>
        </mc:AlternateContent>
        <mc:AlternateContent xmlns:mc="http://schemas.openxmlformats.org/markup-compatibility/2006">
          <mc:Choice Requires="x14">
            <control shapeId="23560" r:id="rId9" name="Drop Down 8">
              <controlPr defaultSize="0" autoLine="0" autoPict="0">
                <anchor moveWithCells="1">
                  <from>
                    <xdr:col>12</xdr:col>
                    <xdr:colOff>0</xdr:colOff>
                    <xdr:row>21</xdr:row>
                    <xdr:rowOff>38100</xdr:rowOff>
                  </from>
                  <to>
                    <xdr:col>13</xdr:col>
                    <xdr:colOff>50800</xdr:colOff>
                    <xdr:row>22</xdr:row>
                    <xdr:rowOff>50800</xdr:rowOff>
                  </to>
                </anchor>
              </controlPr>
            </control>
          </mc:Choice>
        </mc:AlternateContent>
        <mc:AlternateContent xmlns:mc="http://schemas.openxmlformats.org/markup-compatibility/2006">
          <mc:Choice Requires="x14">
            <control shapeId="23561" r:id="rId10" name="Drop Down 9">
              <controlPr defaultSize="0" autoLine="0" autoPict="0">
                <anchor moveWithCells="1">
                  <from>
                    <xdr:col>12</xdr:col>
                    <xdr:colOff>0</xdr:colOff>
                    <xdr:row>25</xdr:row>
                    <xdr:rowOff>31750</xdr:rowOff>
                  </from>
                  <to>
                    <xdr:col>13</xdr:col>
                    <xdr:colOff>19050</xdr:colOff>
                    <xdr:row>26</xdr:row>
                    <xdr:rowOff>76200</xdr:rowOff>
                  </to>
                </anchor>
              </controlPr>
            </control>
          </mc:Choice>
        </mc:AlternateContent>
        <mc:AlternateContent xmlns:mc="http://schemas.openxmlformats.org/markup-compatibility/2006">
          <mc:Choice Requires="x14">
            <control shapeId="23562" r:id="rId11" name="Drop Down 10">
              <controlPr defaultSize="0" autoLine="0" autoPict="0">
                <anchor moveWithCells="1">
                  <from>
                    <xdr:col>12</xdr:col>
                    <xdr:colOff>0</xdr:colOff>
                    <xdr:row>9</xdr:row>
                    <xdr:rowOff>50800</xdr:rowOff>
                  </from>
                  <to>
                    <xdr:col>13</xdr:col>
                    <xdr:colOff>31750</xdr:colOff>
                    <xdr:row>11</xdr:row>
                    <xdr:rowOff>19050</xdr:rowOff>
                  </to>
                </anchor>
              </controlPr>
            </control>
          </mc:Choice>
        </mc:AlternateContent>
        <mc:AlternateContent xmlns:mc="http://schemas.openxmlformats.org/markup-compatibility/2006">
          <mc:Choice Requires="x14">
            <control shapeId="23563" r:id="rId12" name="Drop Down 11">
              <controlPr defaultSize="0" autoLine="0" autoPict="0">
                <anchor moveWithCells="1">
                  <from>
                    <xdr:col>12</xdr:col>
                    <xdr:colOff>0</xdr:colOff>
                    <xdr:row>4</xdr:row>
                    <xdr:rowOff>50800</xdr:rowOff>
                  </from>
                  <to>
                    <xdr:col>13</xdr:col>
                    <xdr:colOff>31750</xdr:colOff>
                    <xdr:row>5</xdr:row>
                    <xdr:rowOff>146050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151</v>
      </c>
      <c r="B3" s="188"/>
    </row>
    <row r="4" spans="1:40" s="191" customFormat="1" ht="18">
      <c r="A4" s="625" t="s">
        <v>351</v>
      </c>
      <c r="B4" s="870"/>
    </row>
    <row r="5" spans="1:40" s="191" customFormat="1" ht="18" customHeight="1">
      <c r="A5" s="625" t="s">
        <v>236</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255">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Rf/64jU5NdN0BvxpfYG1PK2xrAvnIdbJvdk5jYdwQBDGZyA9ghauEPHtYReyh+0mL5eEBeYuRW3+prC9hHgDUA==" saltValue="r6QeS2+kcycy4vzjMnAYug=="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152</v>
      </c>
      <c r="B3" s="188"/>
    </row>
    <row r="4" spans="1:40" s="191" customFormat="1" ht="18">
      <c r="A4" s="625" t="s">
        <v>352</v>
      </c>
      <c r="B4" s="870"/>
    </row>
    <row r="5" spans="1:40" s="191" customFormat="1" ht="18" customHeight="1">
      <c r="A5" s="625" t="s">
        <v>527</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255">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Ja9YPuGhLT7g1/OQzv1BXSwnQMgH9+Rop2kVLHIWnU1PjZiSkvSzNB5/dnCOHDKUNZnu2LezKDnT/1NjNQtElA==" saltValue="8K8heIiodFiEnr/h8wbuVA=="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154</v>
      </c>
      <c r="B3" s="188"/>
    </row>
    <row r="4" spans="1:40" s="191" customFormat="1" ht="18">
      <c r="A4" s="625" t="s">
        <v>354</v>
      </c>
      <c r="B4" s="870"/>
    </row>
    <row r="5" spans="1:40" s="191" customFormat="1" ht="18" customHeight="1">
      <c r="A5" s="625" t="s">
        <v>155</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255">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ZgEoW5JOcrjDC9Rn10SWpu+4GiE1Utos9rYFGAwFa2wBHbxsnD/pludtQ/o9ZVVipgW168auV+cddF73KcGCDg==" saltValue="XTn8x346kO7TnbyWZeiESQ=="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156</v>
      </c>
      <c r="B3" s="188"/>
    </row>
    <row r="4" spans="1:40" s="191" customFormat="1" ht="18">
      <c r="A4" s="625" t="s">
        <v>353</v>
      </c>
      <c r="B4" s="870"/>
    </row>
    <row r="5" spans="1:40" s="191" customFormat="1" ht="18" customHeight="1">
      <c r="A5" s="625" t="s">
        <v>114</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8"/>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255">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qM6fnEyZ6bc46ClSoAvBDjzdSavEpxQc2+mBPWcUBHiEQI02eAyo9aiWiqfaLibvDFz0SH3mrmZBN1Jt7Vb0tg==" saltValue="sfofWf6O48rD0kAu7ZGYhw=="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157</v>
      </c>
      <c r="B3" s="188"/>
    </row>
    <row r="4" spans="1:40" s="191" customFormat="1" ht="18">
      <c r="A4" s="625" t="s">
        <v>355</v>
      </c>
      <c r="B4" s="870"/>
    </row>
    <row r="5" spans="1:40" s="191" customFormat="1" ht="18" customHeight="1">
      <c r="A5" s="625" t="s">
        <v>119</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255">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6/PkJZMyfkwyYg4R5yR4g7ahaemof6OQnnP6lmyruMKCBHpVZr/QmyqdPr8tkD4SY/hMKA9JTCV87NCVgq81Ow==" saltValue="lzh8/f0crGdwlWvOO72weQ=="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67"/>
  <sheetViews>
    <sheetView showGridLines="0" zoomScale="75" zoomScaleNormal="75" zoomScaleSheetLayoutView="50" workbookViewId="0">
      <selection activeCell="B27" sqref="B27"/>
    </sheetView>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158</v>
      </c>
      <c r="B3" s="188"/>
    </row>
    <row r="4" spans="1:40" s="191" customFormat="1" ht="18">
      <c r="A4" s="625" t="s">
        <v>356</v>
      </c>
      <c r="B4" s="870"/>
    </row>
    <row r="5" spans="1:40" s="191" customFormat="1" ht="18" customHeight="1">
      <c r="A5" s="625" t="s">
        <v>115</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989"/>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33">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984">
        <f t="shared" ref="C55:E55" si="2">SUM(C18:C54)</f>
        <v>0</v>
      </c>
      <c r="D55" s="251">
        <f t="shared" si="2"/>
        <v>0</v>
      </c>
      <c r="E55" s="251">
        <f t="shared" si="2"/>
        <v>0</v>
      </c>
      <c r="F55" s="251">
        <f t="shared" ref="F55:AM55" si="3">SUM(F18:F54)</f>
        <v>0</v>
      </c>
      <c r="G55" s="251">
        <f t="shared" si="3"/>
        <v>0</v>
      </c>
      <c r="H55" s="251">
        <f t="shared" si="3"/>
        <v>0</v>
      </c>
      <c r="I55" s="251">
        <f t="shared" si="3"/>
        <v>0</v>
      </c>
      <c r="J55" s="251">
        <f t="shared" si="3"/>
        <v>0</v>
      </c>
      <c r="K55" s="251">
        <f t="shared" si="3"/>
        <v>0</v>
      </c>
      <c r="L55" s="251">
        <f t="shared" si="3"/>
        <v>0</v>
      </c>
      <c r="M55" s="251">
        <f t="shared" si="3"/>
        <v>0</v>
      </c>
      <c r="N55" s="251">
        <f t="shared" si="3"/>
        <v>0</v>
      </c>
      <c r="O55" s="251">
        <f t="shared" si="3"/>
        <v>0</v>
      </c>
      <c r="P55" s="251">
        <f t="shared" si="3"/>
        <v>0</v>
      </c>
      <c r="Q55" s="251">
        <f t="shared" si="3"/>
        <v>0</v>
      </c>
      <c r="R55" s="251">
        <f t="shared" si="3"/>
        <v>0</v>
      </c>
      <c r="S55" s="251">
        <f t="shared" si="3"/>
        <v>0</v>
      </c>
      <c r="T55" s="251">
        <f t="shared" si="3"/>
        <v>0</v>
      </c>
      <c r="U55" s="251">
        <f t="shared" si="3"/>
        <v>0</v>
      </c>
      <c r="V55" s="251">
        <f t="shared" si="3"/>
        <v>0</v>
      </c>
      <c r="W55" s="251">
        <f t="shared" si="3"/>
        <v>0</v>
      </c>
      <c r="X55" s="251">
        <f t="shared" si="3"/>
        <v>0</v>
      </c>
      <c r="Y55" s="251">
        <f t="shared" si="3"/>
        <v>0</v>
      </c>
      <c r="Z55" s="251">
        <f t="shared" si="3"/>
        <v>0</v>
      </c>
      <c r="AA55" s="251">
        <f t="shared" si="3"/>
        <v>0</v>
      </c>
      <c r="AB55" s="251">
        <f t="shared" si="3"/>
        <v>0</v>
      </c>
      <c r="AC55" s="251">
        <f t="shared" si="3"/>
        <v>0</v>
      </c>
      <c r="AD55" s="251">
        <f t="shared" si="3"/>
        <v>0</v>
      </c>
      <c r="AE55" s="251">
        <f t="shared" si="3"/>
        <v>0</v>
      </c>
      <c r="AF55" s="251">
        <f t="shared" si="3"/>
        <v>0</v>
      </c>
      <c r="AG55" s="251">
        <f t="shared" si="3"/>
        <v>0</v>
      </c>
      <c r="AH55" s="251">
        <f t="shared" si="3"/>
        <v>0</v>
      </c>
      <c r="AI55" s="251">
        <f t="shared" si="3"/>
        <v>0</v>
      </c>
      <c r="AJ55" s="251">
        <f t="shared" si="3"/>
        <v>0</v>
      </c>
      <c r="AK55" s="251">
        <f t="shared" si="3"/>
        <v>0</v>
      </c>
      <c r="AL55" s="251">
        <f t="shared" si="3"/>
        <v>0</v>
      </c>
      <c r="AM55" s="251">
        <f t="shared" si="3"/>
        <v>0</v>
      </c>
      <c r="AN55" s="248">
        <f>SUM(AN18:AN54)</f>
        <v>0</v>
      </c>
    </row>
    <row r="56" spans="1:40" s="518" customFormat="1" ht="20.25" customHeight="1">
      <c r="A56" s="523">
        <v>39</v>
      </c>
      <c r="B56" s="181" t="s">
        <v>23</v>
      </c>
      <c r="C56" s="985"/>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986"/>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985"/>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985"/>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985"/>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987">
        <f t="shared" ref="C61:E61" si="4">SUM(C55:C60)</f>
        <v>0</v>
      </c>
      <c r="D61" s="252">
        <f t="shared" si="4"/>
        <v>0</v>
      </c>
      <c r="E61" s="252">
        <f t="shared" si="4"/>
        <v>0</v>
      </c>
      <c r="F61" s="252">
        <f t="shared" ref="F61:AN61" si="5">SUM(F55:F60)</f>
        <v>0</v>
      </c>
      <c r="G61" s="252">
        <f t="shared" si="5"/>
        <v>0</v>
      </c>
      <c r="H61" s="252">
        <f t="shared" si="5"/>
        <v>0</v>
      </c>
      <c r="I61" s="252">
        <f t="shared" si="5"/>
        <v>0</v>
      </c>
      <c r="J61" s="252">
        <f t="shared" si="5"/>
        <v>0</v>
      </c>
      <c r="K61" s="252">
        <f t="shared" si="5"/>
        <v>0</v>
      </c>
      <c r="L61" s="252">
        <f t="shared" si="5"/>
        <v>0</v>
      </c>
      <c r="M61" s="252">
        <f t="shared" si="5"/>
        <v>0</v>
      </c>
      <c r="N61" s="252">
        <f t="shared" si="5"/>
        <v>0</v>
      </c>
      <c r="O61" s="252">
        <f t="shared" si="5"/>
        <v>0</v>
      </c>
      <c r="P61" s="252">
        <f t="shared" si="5"/>
        <v>0</v>
      </c>
      <c r="Q61" s="252">
        <f t="shared" si="5"/>
        <v>0</v>
      </c>
      <c r="R61" s="252">
        <f t="shared" si="5"/>
        <v>0</v>
      </c>
      <c r="S61" s="252">
        <f t="shared" si="5"/>
        <v>0</v>
      </c>
      <c r="T61" s="252">
        <f t="shared" si="5"/>
        <v>0</v>
      </c>
      <c r="U61" s="252">
        <f t="shared" si="5"/>
        <v>0</v>
      </c>
      <c r="V61" s="252">
        <f t="shared" si="5"/>
        <v>0</v>
      </c>
      <c r="W61" s="252">
        <f t="shared" si="5"/>
        <v>0</v>
      </c>
      <c r="X61" s="252">
        <f t="shared" si="5"/>
        <v>0</v>
      </c>
      <c r="Y61" s="252">
        <f t="shared" si="5"/>
        <v>0</v>
      </c>
      <c r="Z61" s="252">
        <f t="shared" si="5"/>
        <v>0</v>
      </c>
      <c r="AA61" s="252">
        <f t="shared" si="5"/>
        <v>0</v>
      </c>
      <c r="AB61" s="252">
        <f t="shared" si="5"/>
        <v>0</v>
      </c>
      <c r="AC61" s="252">
        <f t="shared" si="5"/>
        <v>0</v>
      </c>
      <c r="AD61" s="252">
        <f t="shared" si="5"/>
        <v>0</v>
      </c>
      <c r="AE61" s="252">
        <f t="shared" si="5"/>
        <v>0</v>
      </c>
      <c r="AF61" s="252">
        <f t="shared" si="5"/>
        <v>0</v>
      </c>
      <c r="AG61" s="252">
        <f t="shared" si="5"/>
        <v>0</v>
      </c>
      <c r="AH61" s="252">
        <f t="shared" si="5"/>
        <v>0</v>
      </c>
      <c r="AI61" s="252">
        <f t="shared" si="5"/>
        <v>0</v>
      </c>
      <c r="AJ61" s="252">
        <f t="shared" si="5"/>
        <v>0</v>
      </c>
      <c r="AK61" s="252">
        <f t="shared" si="5"/>
        <v>0</v>
      </c>
      <c r="AL61" s="252">
        <f t="shared" si="5"/>
        <v>0</v>
      </c>
      <c r="AM61" s="252">
        <f t="shared" si="5"/>
        <v>0</v>
      </c>
      <c r="AN61" s="253">
        <f t="shared" si="5"/>
        <v>0</v>
      </c>
    </row>
    <row r="62" spans="1:40" s="518" customFormat="1" ht="31.5" customHeight="1">
      <c r="A62" s="336">
        <v>45</v>
      </c>
      <c r="B62" s="181" t="s">
        <v>241</v>
      </c>
      <c r="C62" s="985"/>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985"/>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987">
        <f t="shared" ref="C64:E64" si="6">SUM(C62:C63)</f>
        <v>0</v>
      </c>
      <c r="D64" s="252">
        <f t="shared" si="6"/>
        <v>0</v>
      </c>
      <c r="E64" s="252">
        <f t="shared" si="6"/>
        <v>0</v>
      </c>
      <c r="F64" s="252">
        <f t="shared" ref="F64:AM64" si="7">SUM(F62:F63)</f>
        <v>0</v>
      </c>
      <c r="G64" s="252">
        <f t="shared" si="7"/>
        <v>0</v>
      </c>
      <c r="H64" s="252">
        <f t="shared" si="7"/>
        <v>0</v>
      </c>
      <c r="I64" s="252">
        <f t="shared" si="7"/>
        <v>0</v>
      </c>
      <c r="J64" s="252">
        <f t="shared" si="7"/>
        <v>0</v>
      </c>
      <c r="K64" s="252">
        <f t="shared" si="7"/>
        <v>0</v>
      </c>
      <c r="L64" s="252">
        <f t="shared" si="7"/>
        <v>0</v>
      </c>
      <c r="M64" s="252">
        <f t="shared" si="7"/>
        <v>0</v>
      </c>
      <c r="N64" s="252">
        <f t="shared" si="7"/>
        <v>0</v>
      </c>
      <c r="O64" s="252">
        <f t="shared" si="7"/>
        <v>0</v>
      </c>
      <c r="P64" s="252">
        <f t="shared" si="7"/>
        <v>0</v>
      </c>
      <c r="Q64" s="252">
        <f t="shared" si="7"/>
        <v>0</v>
      </c>
      <c r="R64" s="252">
        <f t="shared" si="7"/>
        <v>0</v>
      </c>
      <c r="S64" s="252">
        <f t="shared" si="7"/>
        <v>0</v>
      </c>
      <c r="T64" s="252">
        <f t="shared" si="7"/>
        <v>0</v>
      </c>
      <c r="U64" s="252">
        <f t="shared" si="7"/>
        <v>0</v>
      </c>
      <c r="V64" s="252">
        <f t="shared" si="7"/>
        <v>0</v>
      </c>
      <c r="W64" s="252">
        <f t="shared" si="7"/>
        <v>0</v>
      </c>
      <c r="X64" s="252">
        <f t="shared" si="7"/>
        <v>0</v>
      </c>
      <c r="Y64" s="252">
        <f t="shared" si="7"/>
        <v>0</v>
      </c>
      <c r="Z64" s="252">
        <f t="shared" si="7"/>
        <v>0</v>
      </c>
      <c r="AA64" s="252">
        <f t="shared" si="7"/>
        <v>0</v>
      </c>
      <c r="AB64" s="252">
        <f t="shared" si="7"/>
        <v>0</v>
      </c>
      <c r="AC64" s="252">
        <f t="shared" si="7"/>
        <v>0</v>
      </c>
      <c r="AD64" s="252">
        <f t="shared" si="7"/>
        <v>0</v>
      </c>
      <c r="AE64" s="252">
        <f t="shared" si="7"/>
        <v>0</v>
      </c>
      <c r="AF64" s="252">
        <f t="shared" si="7"/>
        <v>0</v>
      </c>
      <c r="AG64" s="252">
        <f t="shared" si="7"/>
        <v>0</v>
      </c>
      <c r="AH64" s="252">
        <f t="shared" si="7"/>
        <v>0</v>
      </c>
      <c r="AI64" s="252">
        <f t="shared" si="7"/>
        <v>0</v>
      </c>
      <c r="AJ64" s="252">
        <f t="shared" si="7"/>
        <v>0</v>
      </c>
      <c r="AK64" s="252">
        <f t="shared" si="7"/>
        <v>0</v>
      </c>
      <c r="AL64" s="252">
        <f t="shared" si="7"/>
        <v>0</v>
      </c>
      <c r="AM64" s="252">
        <f t="shared" si="7"/>
        <v>0</v>
      </c>
      <c r="AN64" s="253">
        <f>SUM(AN62:AN63)</f>
        <v>0</v>
      </c>
    </row>
    <row r="65" spans="1:40" s="518" customFormat="1" ht="20.25" customHeight="1" thickBot="1">
      <c r="A65" s="337">
        <v>48</v>
      </c>
      <c r="B65" s="511" t="s">
        <v>234</v>
      </c>
      <c r="C65" s="988">
        <f t="shared" ref="C65:E65" si="8">C61+C64</f>
        <v>0</v>
      </c>
      <c r="D65" s="255">
        <f t="shared" si="8"/>
        <v>0</v>
      </c>
      <c r="E65" s="255">
        <f t="shared" si="8"/>
        <v>0</v>
      </c>
      <c r="F65" s="255">
        <f t="shared" ref="F65:I65" si="9">F61+F64</f>
        <v>0</v>
      </c>
      <c r="G65" s="255">
        <f t="shared" si="9"/>
        <v>0</v>
      </c>
      <c r="H65" s="255">
        <f t="shared" si="9"/>
        <v>0</v>
      </c>
      <c r="I65" s="255">
        <f t="shared" si="9"/>
        <v>0</v>
      </c>
      <c r="J65" s="255">
        <f t="shared" ref="J65:AM65" si="10">J61+J64</f>
        <v>0</v>
      </c>
      <c r="K65" s="255">
        <f t="shared" si="10"/>
        <v>0</v>
      </c>
      <c r="L65" s="255">
        <f t="shared" si="10"/>
        <v>0</v>
      </c>
      <c r="M65" s="255">
        <f t="shared" si="10"/>
        <v>0</v>
      </c>
      <c r="N65" s="255">
        <f t="shared" si="10"/>
        <v>0</v>
      </c>
      <c r="O65" s="255">
        <f t="shared" si="10"/>
        <v>0</v>
      </c>
      <c r="P65" s="255">
        <f t="shared" si="10"/>
        <v>0</v>
      </c>
      <c r="Q65" s="255">
        <f t="shared" si="10"/>
        <v>0</v>
      </c>
      <c r="R65" s="255">
        <f t="shared" si="10"/>
        <v>0</v>
      </c>
      <c r="S65" s="255">
        <f t="shared" si="10"/>
        <v>0</v>
      </c>
      <c r="T65" s="255">
        <f t="shared" si="10"/>
        <v>0</v>
      </c>
      <c r="U65" s="255">
        <f t="shared" si="10"/>
        <v>0</v>
      </c>
      <c r="V65" s="255">
        <f t="shared" si="10"/>
        <v>0</v>
      </c>
      <c r="W65" s="255">
        <f t="shared" si="10"/>
        <v>0</v>
      </c>
      <c r="X65" s="255">
        <f t="shared" si="10"/>
        <v>0</v>
      </c>
      <c r="Y65" s="255">
        <f t="shared" si="10"/>
        <v>0</v>
      </c>
      <c r="Z65" s="255">
        <f t="shared" si="10"/>
        <v>0</v>
      </c>
      <c r="AA65" s="255">
        <f t="shared" si="10"/>
        <v>0</v>
      </c>
      <c r="AB65" s="255">
        <f t="shared" si="10"/>
        <v>0</v>
      </c>
      <c r="AC65" s="255">
        <f t="shared" si="10"/>
        <v>0</v>
      </c>
      <c r="AD65" s="255">
        <f t="shared" si="10"/>
        <v>0</v>
      </c>
      <c r="AE65" s="255">
        <f t="shared" si="10"/>
        <v>0</v>
      </c>
      <c r="AF65" s="255">
        <f t="shared" si="10"/>
        <v>0</v>
      </c>
      <c r="AG65" s="255">
        <f t="shared" si="10"/>
        <v>0</v>
      </c>
      <c r="AH65" s="255">
        <f t="shared" si="10"/>
        <v>0</v>
      </c>
      <c r="AI65" s="255">
        <f t="shared" si="10"/>
        <v>0</v>
      </c>
      <c r="AJ65" s="255">
        <f t="shared" si="10"/>
        <v>0</v>
      </c>
      <c r="AK65" s="255">
        <f t="shared" si="10"/>
        <v>0</v>
      </c>
      <c r="AL65" s="255">
        <f t="shared" si="10"/>
        <v>0</v>
      </c>
      <c r="AM65" s="255">
        <f t="shared" si="10"/>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2KOikZIx+SeU24pxlBqW1a54uFaG+lhrfzvkWJCqgJkOWbolbjWgRXtPmzUv7uUxUrfSO5WezirWiMvJRbmbrA==" saltValue="SYGpP5h1yp5rNisFXCHCrA==" spinCount="100000" sheet="1" objects="1" scenarios="1"/>
  <pageMargins left="1" right="0.75" top="1" bottom="1" header="0.25" footer="0.25"/>
  <pageSetup scale="36" fitToWidth="4" pageOrder="overThenDown" orientation="landscape" r:id="rId1"/>
  <headerFooter scaleWithDoc="0">
    <oddHeader xml:space="preserve">&amp;RState of New Mexico </oddHeader>
    <oddFooter>&amp;LVersion 4.0&amp;RPage &amp;P of &amp;N</oddFooter>
  </headerFooter>
  <colBreaks count="2" manualBreakCount="2">
    <brk id="15" max="65" man="1"/>
    <brk id="2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showGridLines="0" zoomScale="75" zoomScaleNormal="75" workbookViewId="0"/>
  </sheetViews>
  <sheetFormatPr defaultColWidth="9.33203125" defaultRowHeight="12.5"/>
  <cols>
    <col min="1" max="1" width="3.44140625" style="1097" customWidth="1"/>
    <col min="2" max="2" width="9.33203125" style="1098" customWidth="1"/>
    <col min="3" max="3" width="58.77734375" style="1098" customWidth="1"/>
    <col min="4" max="4" width="15.109375" style="1098" customWidth="1"/>
    <col min="5" max="10" width="21.33203125" style="1098" customWidth="1"/>
    <col min="11" max="16384" width="9.33203125" style="1098"/>
  </cols>
  <sheetData>
    <row r="1" spans="1:10" ht="11.25" customHeight="1">
      <c r="C1" s="1099"/>
    </row>
    <row r="2" spans="1:10" ht="18">
      <c r="B2" s="625" t="s">
        <v>232</v>
      </c>
      <c r="C2" s="1097"/>
    </row>
    <row r="3" spans="1:10" ht="18">
      <c r="B3" s="625" t="s">
        <v>604</v>
      </c>
      <c r="C3" s="1097"/>
    </row>
    <row r="4" spans="1:10" ht="18">
      <c r="B4" s="625" t="s">
        <v>593</v>
      </c>
      <c r="C4" s="1097"/>
    </row>
    <row r="5" spans="1:10" ht="18">
      <c r="B5" s="961" t="s">
        <v>594</v>
      </c>
      <c r="C5" s="1097"/>
    </row>
    <row r="6" spans="1:10" ht="11.25" customHeight="1">
      <c r="B6" s="1100"/>
      <c r="E6"/>
      <c r="F6"/>
      <c r="G6"/>
      <c r="H6"/>
      <c r="I6"/>
      <c r="J6"/>
    </row>
    <row r="7" spans="1:10" ht="18">
      <c r="B7" s="961" t="str">
        <f>"MCO Name:  "&amp;'Information Input'!$F$14</f>
        <v xml:space="preserve">MCO Name:  </v>
      </c>
      <c r="D7"/>
      <c r="E7"/>
      <c r="F7"/>
      <c r="G7"/>
      <c r="H7"/>
      <c r="I7"/>
      <c r="J7"/>
    </row>
    <row r="8" spans="1:10" ht="18">
      <c r="B8" s="961" t="str">
        <f>"Report Submission Type:  "&amp;TEXT('Information Input'!$J$22,"mm/dd/yyyy")</f>
        <v>Report Submission Type:  Quarterly</v>
      </c>
      <c r="D8"/>
      <c r="E8"/>
      <c r="F8"/>
      <c r="G8"/>
      <c r="H8"/>
      <c r="I8"/>
      <c r="J8"/>
    </row>
    <row r="9" spans="1:10" ht="18">
      <c r="B9" s="961" t="str">
        <f>"Calendar Year Reporting Cycle:  "&amp;'Information Input'!$J$18</f>
        <v>Calendar Year Reporting Cycle:  2019</v>
      </c>
      <c r="D9" s="1097"/>
      <c r="E9"/>
      <c r="F9"/>
      <c r="G9"/>
      <c r="H9"/>
      <c r="I9"/>
      <c r="J9"/>
    </row>
    <row r="10" spans="1:10" ht="18">
      <c r="B10" s="961" t="str">
        <f>"Report Period Ending:  "&amp;TEXT('Information Input'!$H$30,"mm/dd/yyyy")</f>
        <v>Report Period Ending:  03/31/2019</v>
      </c>
      <c r="D10" s="1097"/>
      <c r="E10" s="1101"/>
      <c r="F10" s="1101"/>
      <c r="G10" s="1101"/>
      <c r="H10" s="1101"/>
      <c r="I10" s="1101"/>
      <c r="J10" s="1101"/>
    </row>
    <row r="11" spans="1:10" ht="13">
      <c r="B11" s="1102"/>
      <c r="D11" s="1097"/>
    </row>
    <row r="12" spans="1:10" ht="18">
      <c r="B12" s="1051" t="s">
        <v>102</v>
      </c>
    </row>
    <row r="13" spans="1:10" ht="13">
      <c r="C13" s="1099"/>
    </row>
    <row r="14" spans="1:10" s="1104" customFormat="1" ht="18" customHeight="1">
      <c r="A14" s="1103"/>
      <c r="C14" s="1105"/>
    </row>
    <row r="15" spans="1:10" s="1106" customFormat="1" ht="11.25" customHeight="1">
      <c r="C15" s="1107"/>
      <c r="E15" s="1108"/>
      <c r="F15" s="1109"/>
      <c r="G15" s="1109"/>
      <c r="H15" s="1109"/>
      <c r="I15" s="1109"/>
      <c r="J15" s="1109"/>
    </row>
    <row r="16" spans="1:10" s="1110" customFormat="1" ht="18" customHeight="1">
      <c r="C16" s="1111"/>
      <c r="E16" s="1112" t="s">
        <v>366</v>
      </c>
      <c r="F16" s="1113"/>
      <c r="G16" s="1113"/>
      <c r="H16" s="1113"/>
      <c r="I16" s="1113"/>
      <c r="J16" s="1114"/>
    </row>
    <row r="17" spans="1:10" s="1110" customFormat="1" ht="18" customHeight="1">
      <c r="C17" s="1111"/>
      <c r="E17" s="1115" t="s">
        <v>277</v>
      </c>
      <c r="F17" s="1116"/>
      <c r="G17" s="1116"/>
      <c r="H17" s="1116"/>
      <c r="I17" s="1116"/>
      <c r="J17" s="1117"/>
    </row>
    <row r="18" spans="1:10" s="1110" customFormat="1" ht="18" customHeight="1">
      <c r="C18" s="1111"/>
      <c r="E18" s="1118" t="s">
        <v>343</v>
      </c>
      <c r="F18" s="1119"/>
      <c r="G18" s="1119"/>
      <c r="H18" s="1119"/>
      <c r="I18" s="1119"/>
      <c r="J18" s="1120"/>
    </row>
    <row r="19" spans="1:10" s="1104" customFormat="1" ht="18" customHeight="1">
      <c r="A19" s="1103"/>
      <c r="E19" s="1121" t="str">
        <f>"CY "&amp;'Information Input'!$J$18&amp;":  "&amp;'Information Input'!$J$26</f>
        <v>CY 2019:  Q1 Only</v>
      </c>
      <c r="F19" s="1122"/>
      <c r="G19" s="1122"/>
      <c r="H19" s="1122"/>
      <c r="I19" s="1122"/>
      <c r="J19" s="1123"/>
    </row>
    <row r="20" spans="1:10" s="1104" customFormat="1" ht="18" customHeight="1">
      <c r="A20" s="1103"/>
      <c r="E20" s="1127" t="s">
        <v>595</v>
      </c>
      <c r="F20" s="1124" t="s">
        <v>596</v>
      </c>
      <c r="G20" s="1126"/>
      <c r="H20" s="1124" t="s">
        <v>597</v>
      </c>
      <c r="I20" s="1125"/>
      <c r="J20" s="1126"/>
    </row>
    <row r="21" spans="1:10" ht="70.5" customHeight="1">
      <c r="A21" s="1128"/>
      <c r="B21" s="1129" t="s">
        <v>431</v>
      </c>
      <c r="C21" s="1129" t="s">
        <v>590</v>
      </c>
      <c r="D21" s="1129" t="s">
        <v>433</v>
      </c>
      <c r="E21" s="1130" t="s">
        <v>49</v>
      </c>
      <c r="F21" s="1130" t="s">
        <v>598</v>
      </c>
      <c r="G21" s="1130" t="s">
        <v>599</v>
      </c>
      <c r="H21" s="1131" t="s">
        <v>591</v>
      </c>
      <c r="I21" s="1130" t="s">
        <v>600</v>
      </c>
      <c r="J21" s="1132" t="s">
        <v>592</v>
      </c>
    </row>
    <row r="22" spans="1:10">
      <c r="A22" s="1133"/>
      <c r="B22" s="1134">
        <f>'Report 2'!$E$18</f>
        <v>11</v>
      </c>
      <c r="C22" s="1135" t="str">
        <f>'Report 2'!$F$18</f>
        <v>Residential Treatment Center, ARTC and Group Homes &lt; 21</v>
      </c>
      <c r="D22" s="1136" t="str">
        <f>'Report 2'!$G$18</f>
        <v>Report 5I</v>
      </c>
      <c r="E22" s="1069">
        <f>'Report 2'!$AJ18</f>
        <v>0</v>
      </c>
      <c r="F22" s="1068"/>
      <c r="G22" s="1068"/>
      <c r="H22" s="1069">
        <f t="shared" ref="H22:H35" si="0">E22-F22-G22</f>
        <v>0</v>
      </c>
      <c r="I22" s="1137">
        <f>IFERROR(E22/E55,0)</f>
        <v>0</v>
      </c>
      <c r="J22" s="1138">
        <f>IF(AND(E22=0,(F22+G22)&gt;0),"ERROR",IFERROR((F22+G22)/E22,0))</f>
        <v>0</v>
      </c>
    </row>
    <row r="23" spans="1:10">
      <c r="A23" s="1133"/>
      <c r="B23" s="1139">
        <f>'Report 2'!$E$19</f>
        <v>12</v>
      </c>
      <c r="C23" s="1140" t="str">
        <f>'Report 2'!$F$19</f>
        <v>Foster Care Therapeutic (TFC I &amp; II) &lt; 21</v>
      </c>
      <c r="D23" s="1141" t="str">
        <f>'Report 2'!$G$19</f>
        <v>Report 5I</v>
      </c>
      <c r="E23" s="1077">
        <f>'Report 2'!$AJ19</f>
        <v>0</v>
      </c>
      <c r="F23" s="1076"/>
      <c r="G23" s="1076"/>
      <c r="H23" s="1077">
        <f t="shared" si="0"/>
        <v>0</v>
      </c>
      <c r="I23" s="1142">
        <f>IFERROR(E23/E55,0)</f>
        <v>0</v>
      </c>
      <c r="J23" s="1143">
        <f>IF(AND(E23=0,(F23+G23)&gt;0),"ERROR",IFERROR((F23+G23)/E23,0))</f>
        <v>0</v>
      </c>
    </row>
    <row r="24" spans="1:10">
      <c r="A24" s="1133"/>
      <c r="B24" s="1139">
        <f>'Report 2'!$E$20</f>
        <v>13</v>
      </c>
      <c r="C24" s="1140" t="str">
        <f>'Report 2'!$F$20</f>
        <v>Skills Training &amp; Development (Behavioral Management Services) &lt; 21</v>
      </c>
      <c r="D24" s="1141" t="str">
        <f>'Report 2'!$G$20</f>
        <v>Report 5J</v>
      </c>
      <c r="E24" s="1077">
        <f>'Report 2'!$AJ20</f>
        <v>0</v>
      </c>
      <c r="F24" s="1076"/>
      <c r="G24" s="1076"/>
      <c r="H24" s="1077">
        <f t="shared" si="0"/>
        <v>0</v>
      </c>
      <c r="I24" s="1142">
        <f>IFERROR(E24/E55,0)</f>
        <v>0</v>
      </c>
      <c r="J24" s="1143">
        <f>IF(AND(E24=0,(F24+G24)&gt;0),"ERROR",IFERROR((F24+G24)/E24,0))</f>
        <v>0</v>
      </c>
    </row>
    <row r="25" spans="1:10">
      <c r="A25" s="1133"/>
      <c r="B25" s="1139">
        <f>'Report 2'!$E$21</f>
        <v>14</v>
      </c>
      <c r="C25" s="1140" t="str">
        <f>'Report 2'!$F$21</f>
        <v>BH Day Treatment &lt; 21</v>
      </c>
      <c r="D25" s="1141" t="str">
        <f>'Report 2'!$G$21</f>
        <v>Report 5K</v>
      </c>
      <c r="E25" s="1077">
        <f>'Report 2'!$AJ21</f>
        <v>0</v>
      </c>
      <c r="F25" s="1076"/>
      <c r="G25" s="1076"/>
      <c r="H25" s="1077">
        <f t="shared" si="0"/>
        <v>0</v>
      </c>
      <c r="I25" s="1142">
        <f>IFERROR(E25/E55,0)</f>
        <v>0</v>
      </c>
      <c r="J25" s="1143">
        <f>IF(AND(E25=0,(F25+G25)&gt;0),"ERROR",IFERROR((F25+G25)/E25,0))</f>
        <v>0</v>
      </c>
    </row>
    <row r="26" spans="1:10">
      <c r="A26" s="1133"/>
      <c r="B26" s="1139">
        <f>'Report 2'!$E$22</f>
        <v>15</v>
      </c>
      <c r="C26" s="1140" t="str">
        <f>'Report 2'!$F$22</f>
        <v>Psychosocial Rehab Services for Adults =&gt;18</v>
      </c>
      <c r="D26" s="1141" t="str">
        <f>'Report 2'!$G$22</f>
        <v>Report 5L</v>
      </c>
      <c r="E26" s="1077">
        <f>'Report 2'!$AJ22</f>
        <v>0</v>
      </c>
      <c r="F26" s="1076"/>
      <c r="G26" s="1076"/>
      <c r="H26" s="1077">
        <f t="shared" si="0"/>
        <v>0</v>
      </c>
      <c r="I26" s="1142">
        <f>IFERROR(E26/E55,0)</f>
        <v>0</v>
      </c>
      <c r="J26" s="1143">
        <f t="shared" ref="J26:J54" si="1">IF(AND(E26=0,(F26+G26)&gt;0),"ERROR",IFERROR((F26+G26)/E26,0))</f>
        <v>0</v>
      </c>
    </row>
    <row r="27" spans="1:10">
      <c r="A27" s="1133"/>
      <c r="B27" s="1139">
        <f>'Report 2'!$E$23</f>
        <v>16</v>
      </c>
      <c r="C27" s="1140" t="str">
        <f>'Report 2'!$F$23</f>
        <v>Evaluations and Therapies (Non-Hospital Outpatient)</v>
      </c>
      <c r="D27" s="1141" t="str">
        <f>'Report 2'!$G$23</f>
        <v>Report 5H</v>
      </c>
      <c r="E27" s="1077">
        <f>'Report 2'!$AJ23</f>
        <v>0</v>
      </c>
      <c r="F27" s="1076"/>
      <c r="G27" s="1076"/>
      <c r="H27" s="1077">
        <f t="shared" si="0"/>
        <v>0</v>
      </c>
      <c r="I27" s="1142">
        <f>IFERROR(E27/E55,0)</f>
        <v>0</v>
      </c>
      <c r="J27" s="1143">
        <f t="shared" si="1"/>
        <v>0</v>
      </c>
    </row>
    <row r="28" spans="1:10">
      <c r="A28" s="1133"/>
      <c r="B28" s="1139">
        <f>'Report 2'!$E$24</f>
        <v>17</v>
      </c>
      <c r="C28" s="1140" t="str">
        <f>'Report 2'!$F$24</f>
        <v>Testing (Non-Hospital Outpatient)</v>
      </c>
      <c r="D28" s="1141" t="str">
        <f>'Report 2'!$G$24</f>
        <v>Report 5H</v>
      </c>
      <c r="E28" s="1077">
        <f>'Report 2'!$AJ24</f>
        <v>0</v>
      </c>
      <c r="F28" s="1076"/>
      <c r="G28" s="1076"/>
      <c r="H28" s="1077">
        <f t="shared" si="0"/>
        <v>0</v>
      </c>
      <c r="I28" s="1142">
        <f>IFERROR(E28/E55,0)</f>
        <v>0</v>
      </c>
      <c r="J28" s="1143">
        <f t="shared" si="1"/>
        <v>0</v>
      </c>
    </row>
    <row r="29" spans="1:10">
      <c r="A29" s="1133"/>
      <c r="B29" s="1139">
        <f>'Report 2'!$E$25</f>
        <v>18</v>
      </c>
      <c r="C29" s="1140" t="str">
        <f>'Report 2'!$F$25</f>
        <v>Functional Family Therapy (FFT) (Non-Hospital Outpatient)</v>
      </c>
      <c r="D29" s="1141" t="str">
        <f>'Report 2'!$G$25</f>
        <v>Report 5H</v>
      </c>
      <c r="E29" s="1077">
        <f>'Report 2'!$AJ25</f>
        <v>0</v>
      </c>
      <c r="F29" s="1076"/>
      <c r="G29" s="1076"/>
      <c r="H29" s="1077">
        <f t="shared" si="0"/>
        <v>0</v>
      </c>
      <c r="I29" s="1142">
        <f>IFERROR(E29/E55,0)</f>
        <v>0</v>
      </c>
      <c r="J29" s="1143">
        <f t="shared" si="1"/>
        <v>0</v>
      </c>
    </row>
    <row r="30" spans="1:10">
      <c r="A30" s="1133"/>
      <c r="B30" s="1139">
        <f>'Report 2'!$E$26</f>
        <v>19</v>
      </c>
      <c r="C30" s="1140" t="str">
        <f>'Report 2'!$F$26</f>
        <v>Outpatient Hospital (Evaluations, Therapies, and BH Physical Evaluations)</v>
      </c>
      <c r="D30" s="1141" t="str">
        <f>'Report 2'!$G$26</f>
        <v>Report 5H</v>
      </c>
      <c r="E30" s="1077">
        <f>'Report 2'!$AJ26</f>
        <v>0</v>
      </c>
      <c r="F30" s="1076"/>
      <c r="G30" s="1076"/>
      <c r="H30" s="1077">
        <f t="shared" si="0"/>
        <v>0</v>
      </c>
      <c r="I30" s="1142">
        <f>IFERROR(E30/E55,0)</f>
        <v>0</v>
      </c>
      <c r="J30" s="1143">
        <f t="shared" si="1"/>
        <v>0</v>
      </c>
    </row>
    <row r="31" spans="1:10">
      <c r="A31" s="1133"/>
      <c r="B31" s="1139">
        <f>'Report 2'!$E$27</f>
        <v>20</v>
      </c>
      <c r="C31" s="1140" t="str">
        <f>'Report 2'!$F$27</f>
        <v>Partial Hospitalization Program (BH Treatment Services)</v>
      </c>
      <c r="D31" s="1141" t="str">
        <f>'Report 2'!$G$27</f>
        <v>Report 5H</v>
      </c>
      <c r="E31" s="1077">
        <f>'Report 2'!$AJ27</f>
        <v>0</v>
      </c>
      <c r="F31" s="1076"/>
      <c r="G31" s="1076"/>
      <c r="H31" s="1077">
        <f t="shared" si="0"/>
        <v>0</v>
      </c>
      <c r="I31" s="1142">
        <f>IFERROR(E31/E55,0)</f>
        <v>0</v>
      </c>
      <c r="J31" s="1143">
        <f t="shared" si="1"/>
        <v>0</v>
      </c>
    </row>
    <row r="32" spans="1:10">
      <c r="A32" s="1133"/>
      <c r="B32" s="1139">
        <f>'Report 2'!$E$28</f>
        <v>21</v>
      </c>
      <c r="C32" s="1140" t="str">
        <f>'Report 2'!$F$28</f>
        <v>Hospital Outpatient Facility (BH Treatment Services)</v>
      </c>
      <c r="D32" s="1141" t="str">
        <f>'Report 2'!$G$28</f>
        <v>Report 5H</v>
      </c>
      <c r="E32" s="1077">
        <f>'Report 2'!$AJ28</f>
        <v>0</v>
      </c>
      <c r="F32" s="1076"/>
      <c r="G32" s="1076"/>
      <c r="H32" s="1077">
        <f t="shared" si="0"/>
        <v>0</v>
      </c>
      <c r="I32" s="1142">
        <f>IFERROR(E32/E55,0)</f>
        <v>0</v>
      </c>
      <c r="J32" s="1143">
        <f t="shared" si="1"/>
        <v>0</v>
      </c>
    </row>
    <row r="33" spans="1:10">
      <c r="A33" s="1133"/>
      <c r="B33" s="1139">
        <f>'Report 2'!$E$29</f>
        <v>22</v>
      </c>
      <c r="C33" s="1140" t="str">
        <f>'Report 2'!$F$29</f>
        <v>Hospital Inpatient Facility (Psychiatric Hospitalization Services)</v>
      </c>
      <c r="D33" s="1141" t="str">
        <f>'Report 2'!$G$29</f>
        <v>Report 5A</v>
      </c>
      <c r="E33" s="1077">
        <f>'Report 2'!$AJ29</f>
        <v>0</v>
      </c>
      <c r="F33" s="1076"/>
      <c r="G33" s="1076"/>
      <c r="H33" s="1077">
        <f t="shared" si="0"/>
        <v>0</v>
      </c>
      <c r="I33" s="1142">
        <f>IFERROR(E33/E55,0)</f>
        <v>0</v>
      </c>
      <c r="J33" s="1143">
        <f t="shared" si="1"/>
        <v>0</v>
      </c>
    </row>
    <row r="34" spans="1:10">
      <c r="A34" s="1133"/>
      <c r="B34" s="1139">
        <f>'Report 2'!$E$30</f>
        <v>23</v>
      </c>
      <c r="C34" s="1140" t="str">
        <f>'Report 2'!$F$30</f>
        <v>Inpatient and Residential Professional Charges</v>
      </c>
      <c r="D34" s="1141" t="str">
        <f>'Report 2'!$G$30</f>
        <v>Report 5A</v>
      </c>
      <c r="E34" s="1077">
        <f>'Report 2'!$AJ30</f>
        <v>0</v>
      </c>
      <c r="F34" s="1076"/>
      <c r="G34" s="1076"/>
      <c r="H34" s="1077">
        <f t="shared" si="0"/>
        <v>0</v>
      </c>
      <c r="I34" s="1142">
        <f>IFERROR(E34/E55,0)</f>
        <v>0</v>
      </c>
      <c r="J34" s="1143">
        <f t="shared" si="1"/>
        <v>0</v>
      </c>
    </row>
    <row r="35" spans="1:10">
      <c r="A35" s="1133"/>
      <c r="B35" s="1139">
        <f>'Report 2'!$E$31</f>
        <v>24</v>
      </c>
      <c r="C35" s="1140" t="str">
        <f>'Report 2'!$F$31</f>
        <v>Intensive Outpatient Program Services (IOP)</v>
      </c>
      <c r="D35" s="1141" t="str">
        <f>'Report 2'!$G$31</f>
        <v>Report 5K</v>
      </c>
      <c r="E35" s="1077">
        <f>'Report 2'!$AJ31</f>
        <v>0</v>
      </c>
      <c r="F35" s="1076"/>
      <c r="G35" s="1076"/>
      <c r="H35" s="1077">
        <f t="shared" si="0"/>
        <v>0</v>
      </c>
      <c r="I35" s="1142">
        <f>IFERROR(E35/E55,0)</f>
        <v>0</v>
      </c>
      <c r="J35" s="1143">
        <f t="shared" si="1"/>
        <v>0</v>
      </c>
    </row>
    <row r="36" spans="1:10">
      <c r="A36" s="1133"/>
      <c r="B36" s="1139">
        <f>'Report 2'!$E$32</f>
        <v>25</v>
      </c>
      <c r="C36" s="1140" t="str">
        <f>'Report 2'!$F$32</f>
        <v>Adaptive Skills Building (ABS)</v>
      </c>
      <c r="D36" s="1141" t="str">
        <f>'Report 2'!$G$32</f>
        <v>Report 5K</v>
      </c>
      <c r="E36" s="1077">
        <f>'Report 2'!$AJ32</f>
        <v>0</v>
      </c>
      <c r="F36" s="1076"/>
      <c r="G36" s="1076"/>
      <c r="H36" s="1077">
        <f t="shared" ref="H36:H54" si="2">E36-F36-G36</f>
        <v>0</v>
      </c>
      <c r="I36" s="1142">
        <f>IFERROR(E36/E55,0)</f>
        <v>0</v>
      </c>
      <c r="J36" s="1143">
        <f t="shared" si="1"/>
        <v>0</v>
      </c>
    </row>
    <row r="37" spans="1:10">
      <c r="A37" s="1133"/>
      <c r="B37" s="1139">
        <f>'Report 2'!$E$33</f>
        <v>26</v>
      </c>
      <c r="C37" s="1140" t="str">
        <f>'Report 2'!$F$33</f>
        <v>BH Pharmaceuticals</v>
      </c>
      <c r="D37" s="1141" t="str">
        <f>'Report 2'!$G$33</f>
        <v>Report 5D</v>
      </c>
      <c r="E37" s="1077">
        <f>'Report 2'!$AJ33</f>
        <v>0</v>
      </c>
      <c r="F37" s="1076"/>
      <c r="G37" s="1076"/>
      <c r="H37" s="1077">
        <f t="shared" si="2"/>
        <v>0</v>
      </c>
      <c r="I37" s="1142">
        <f>IFERROR(E37/E55,0)</f>
        <v>0</v>
      </c>
      <c r="J37" s="1143">
        <f t="shared" si="1"/>
        <v>0</v>
      </c>
    </row>
    <row r="38" spans="1:10">
      <c r="A38" s="1133"/>
      <c r="B38" s="1139">
        <f>'Report 2'!$E$34</f>
        <v>27</v>
      </c>
      <c r="C38" s="1140" t="str">
        <f>'Report 2'!$F$34</f>
        <v>Suboxone Treatment</v>
      </c>
      <c r="D38" s="1141" t="str">
        <f>'Report 2'!$G$34</f>
        <v>Report 5H</v>
      </c>
      <c r="E38" s="1077">
        <f>'Report 2'!$AJ34</f>
        <v>0</v>
      </c>
      <c r="F38" s="1076"/>
      <c r="G38" s="1076"/>
      <c r="H38" s="1077">
        <f t="shared" si="2"/>
        <v>0</v>
      </c>
      <c r="I38" s="1142">
        <f>IFERROR(E38/E55,0)</f>
        <v>0</v>
      </c>
      <c r="J38" s="1143">
        <f t="shared" si="1"/>
        <v>0</v>
      </c>
    </row>
    <row r="39" spans="1:10">
      <c r="A39" s="1133"/>
      <c r="B39" s="1139">
        <f>'Report 2'!$E$35</f>
        <v>28</v>
      </c>
      <c r="C39" s="1140" t="str">
        <f>'Report 2'!$F$35</f>
        <v>Methadone Treatment</v>
      </c>
      <c r="D39" s="1141" t="str">
        <f>'Report 2'!$G$35</f>
        <v>Report 5H</v>
      </c>
      <c r="E39" s="1077">
        <f>'Report 2'!$AJ35</f>
        <v>0</v>
      </c>
      <c r="F39" s="1076"/>
      <c r="G39" s="1076"/>
      <c r="H39" s="1077">
        <f t="shared" si="2"/>
        <v>0</v>
      </c>
      <c r="I39" s="1142">
        <f>IFERROR(E39/E55,0)</f>
        <v>0</v>
      </c>
      <c r="J39" s="1143">
        <f t="shared" si="1"/>
        <v>0</v>
      </c>
    </row>
    <row r="40" spans="1:10">
      <c r="A40" s="1133"/>
      <c r="B40" s="1139">
        <f>'Report 2'!$E$36</f>
        <v>29</v>
      </c>
      <c r="C40" s="1140" t="str">
        <f>'Report 2'!$F$36</f>
        <v>School-Based Health Center Services</v>
      </c>
      <c r="D40" s="1141" t="str">
        <f>'Report 2'!$G$36</f>
        <v>Report 5M</v>
      </c>
      <c r="E40" s="1077">
        <f>'Report 2'!$AJ36</f>
        <v>0</v>
      </c>
      <c r="F40" s="1076"/>
      <c r="G40" s="1076"/>
      <c r="H40" s="1077">
        <f t="shared" si="2"/>
        <v>0</v>
      </c>
      <c r="I40" s="1142">
        <f>IFERROR(E40/E55,0)</f>
        <v>0</v>
      </c>
      <c r="J40" s="1143">
        <f t="shared" si="1"/>
        <v>0</v>
      </c>
    </row>
    <row r="41" spans="1:10">
      <c r="A41" s="1133"/>
      <c r="B41" s="1139">
        <f>'Report 2'!$E$37</f>
        <v>30</v>
      </c>
      <c r="C41" s="1140" t="str">
        <f>'Report 2'!$F$37</f>
        <v>Assertive Community Treatment (ACT)</v>
      </c>
      <c r="D41" s="1141" t="str">
        <f>'Report 2'!$G$37</f>
        <v>Report 5M</v>
      </c>
      <c r="E41" s="1077">
        <f>'Report 2'!$AJ37</f>
        <v>0</v>
      </c>
      <c r="F41" s="1076"/>
      <c r="G41" s="1076"/>
      <c r="H41" s="1077">
        <f t="shared" si="2"/>
        <v>0</v>
      </c>
      <c r="I41" s="1142">
        <f>IFERROR(E41/E55,0)</f>
        <v>0</v>
      </c>
      <c r="J41" s="1143">
        <f t="shared" si="1"/>
        <v>0</v>
      </c>
    </row>
    <row r="42" spans="1:10">
      <c r="A42" s="1133"/>
      <c r="B42" s="1139">
        <f>'Report 2'!$E$38</f>
        <v>31</v>
      </c>
      <c r="C42" s="1140" t="str">
        <f>'Report 2'!$F$38</f>
        <v>Multi-Systemic Therapy (MST)</v>
      </c>
      <c r="D42" s="1141" t="str">
        <f>'Report 2'!$G$38</f>
        <v>Report 5K</v>
      </c>
      <c r="E42" s="1077">
        <f>'Report 2'!$AJ38</f>
        <v>0</v>
      </c>
      <c r="F42" s="1076"/>
      <c r="G42" s="1076"/>
      <c r="H42" s="1077">
        <f t="shared" si="2"/>
        <v>0</v>
      </c>
      <c r="I42" s="1142">
        <f>IFERROR(E42/E55,0)</f>
        <v>0</v>
      </c>
      <c r="J42" s="1143">
        <f t="shared" si="1"/>
        <v>0</v>
      </c>
    </row>
    <row r="43" spans="1:10">
      <c r="A43" s="1133"/>
      <c r="B43" s="1139">
        <f>'Report 2'!$E$39</f>
        <v>32</v>
      </c>
      <c r="C43" s="1140" t="str">
        <f>'Report 2'!$F$39</f>
        <v>Core Service Agencies (CSA) - Other Services</v>
      </c>
      <c r="D43" s="1141" t="str">
        <f>'Report 2'!$G$39</f>
        <v>Report 5M</v>
      </c>
      <c r="E43" s="1077">
        <f>'Report 2'!$AJ39</f>
        <v>0</v>
      </c>
      <c r="F43" s="1076"/>
      <c r="G43" s="1076"/>
      <c r="H43" s="1077">
        <f t="shared" si="2"/>
        <v>0</v>
      </c>
      <c r="I43" s="1142">
        <f>IFERROR(E43/E55,0)</f>
        <v>0</v>
      </c>
      <c r="J43" s="1143">
        <f t="shared" si="1"/>
        <v>0</v>
      </c>
    </row>
    <row r="44" spans="1:10">
      <c r="A44" s="1133"/>
      <c r="B44" s="1139">
        <f>'Report 2'!$E$40</f>
        <v>33</v>
      </c>
      <c r="C44" s="1140" t="str">
        <f>'Report 2'!$F$40</f>
        <v>Telehealth</v>
      </c>
      <c r="D44" s="1141" t="str">
        <f>'Report 2'!$G$40</f>
        <v>Report 5K</v>
      </c>
      <c r="E44" s="1077">
        <f>'Report 2'!$AJ40</f>
        <v>0</v>
      </c>
      <c r="F44" s="1076"/>
      <c r="G44" s="1076"/>
      <c r="H44" s="1077">
        <f t="shared" si="2"/>
        <v>0</v>
      </c>
      <c r="I44" s="1142">
        <f>IFERROR(E44/E55,0)</f>
        <v>0</v>
      </c>
      <c r="J44" s="1143">
        <f t="shared" si="1"/>
        <v>0</v>
      </c>
    </row>
    <row r="45" spans="1:10">
      <c r="A45" s="1133"/>
      <c r="B45" s="1139">
        <f>'Report 2'!$E$41</f>
        <v>34</v>
      </c>
      <c r="C45" s="1140" t="str">
        <f>'Report 2'!$F$41</f>
        <v>Comprehensive Community Support Services (CCSS)</v>
      </c>
      <c r="D45" s="1141" t="str">
        <f>'Report 2'!$G$41</f>
        <v>Report 5M</v>
      </c>
      <c r="E45" s="1077">
        <f>'Report 2'!$AJ41</f>
        <v>0</v>
      </c>
      <c r="F45" s="1076"/>
      <c r="G45" s="1076"/>
      <c r="H45" s="1077">
        <f t="shared" si="2"/>
        <v>0</v>
      </c>
      <c r="I45" s="1142">
        <f>IFERROR(E45/E55,0)</f>
        <v>0</v>
      </c>
      <c r="J45" s="1143">
        <f t="shared" si="1"/>
        <v>0</v>
      </c>
    </row>
    <row r="46" spans="1:10">
      <c r="A46" s="1133"/>
      <c r="B46" s="1139">
        <f>'Report 2'!$E$42</f>
        <v>35</v>
      </c>
      <c r="C46" s="1140" t="str">
        <f>'Report 2'!$F$42</f>
        <v>Rural Health Clinics</v>
      </c>
      <c r="D46" s="1141" t="str">
        <f>'Report 2'!$G$42</f>
        <v>Report 5H</v>
      </c>
      <c r="E46" s="1077">
        <f>'Report 2'!$AJ42</f>
        <v>0</v>
      </c>
      <c r="F46" s="1076"/>
      <c r="G46" s="1076"/>
      <c r="H46" s="1077">
        <f t="shared" si="2"/>
        <v>0</v>
      </c>
      <c r="I46" s="1142">
        <f>IFERROR(E46/E55,0)</f>
        <v>0</v>
      </c>
      <c r="J46" s="1143">
        <f t="shared" si="1"/>
        <v>0</v>
      </c>
    </row>
    <row r="47" spans="1:10">
      <c r="A47" s="1133"/>
      <c r="B47" s="1139">
        <f>'Report 2'!$E$43</f>
        <v>36</v>
      </c>
      <c r="C47" s="1140" t="str">
        <f>'Report 2'!$F$43</f>
        <v>Federally Qualified Health Centers (FQHC's)</v>
      </c>
      <c r="D47" s="1141" t="str">
        <f>'Report 2'!$G$43</f>
        <v>Report 5H</v>
      </c>
      <c r="E47" s="1077">
        <f>'Report 2'!$AJ43</f>
        <v>0</v>
      </c>
      <c r="F47" s="1076"/>
      <c r="G47" s="1076"/>
      <c r="H47" s="1077">
        <f t="shared" si="2"/>
        <v>0</v>
      </c>
      <c r="I47" s="1142">
        <f>IFERROR(E47/E55,0)</f>
        <v>0</v>
      </c>
      <c r="J47" s="1143">
        <f t="shared" si="1"/>
        <v>0</v>
      </c>
    </row>
    <row r="48" spans="1:10">
      <c r="A48" s="1133"/>
      <c r="B48" s="1139">
        <f>'Report 2'!$E$44</f>
        <v>37</v>
      </c>
      <c r="C48" s="1140" t="str">
        <f>'Report 2'!$F$44</f>
        <v>Other Residential</v>
      </c>
      <c r="D48" s="1141" t="str">
        <f>'Report 2'!$G$44</f>
        <v>Report 5I</v>
      </c>
      <c r="E48" s="1077">
        <f>'Report 2'!$AJ44</f>
        <v>0</v>
      </c>
      <c r="F48" s="1076"/>
      <c r="G48" s="1076"/>
      <c r="H48" s="1077">
        <f t="shared" si="2"/>
        <v>0</v>
      </c>
      <c r="I48" s="1142">
        <f>IFERROR(E48/E55,0)</f>
        <v>0</v>
      </c>
      <c r="J48" s="1143">
        <f t="shared" si="1"/>
        <v>0</v>
      </c>
    </row>
    <row r="49" spans="1:10">
      <c r="A49" s="1133"/>
      <c r="B49" s="1139">
        <f>'Report 2'!$E$45</f>
        <v>38</v>
      </c>
      <c r="C49" s="1140" t="str">
        <f>'Report 2'!$F$45</f>
        <v>Other Professional BH Services</v>
      </c>
      <c r="D49" s="1141" t="str">
        <f>'Report 2'!$G$45</f>
        <v>Report 5K</v>
      </c>
      <c r="E49" s="1077">
        <f>'Report 2'!$AJ45</f>
        <v>0</v>
      </c>
      <c r="F49" s="1076"/>
      <c r="G49" s="1076"/>
      <c r="H49" s="1077">
        <f t="shared" si="2"/>
        <v>0</v>
      </c>
      <c r="I49" s="1142">
        <f>IFERROR(E49/E55,0)</f>
        <v>0</v>
      </c>
      <c r="J49" s="1143">
        <f t="shared" si="1"/>
        <v>0</v>
      </c>
    </row>
    <row r="50" spans="1:10">
      <c r="A50" s="1133"/>
      <c r="B50" s="1139">
        <f>'Report 2'!$E$46</f>
        <v>39</v>
      </c>
      <c r="C50" s="1140" t="str">
        <f>'Report 2'!$F$46</f>
        <v>Respite Services</v>
      </c>
      <c r="D50" s="1141" t="str">
        <f>'Report 2'!$G$46</f>
        <v>Report 5K</v>
      </c>
      <c r="E50" s="1077">
        <f>'Report 2'!$AJ46</f>
        <v>0</v>
      </c>
      <c r="F50" s="1076"/>
      <c r="G50" s="1076"/>
      <c r="H50" s="1077">
        <f t="shared" si="2"/>
        <v>0</v>
      </c>
      <c r="I50" s="1142">
        <f>IFERROR(E50/E55,0)</f>
        <v>0</v>
      </c>
      <c r="J50" s="1143">
        <f t="shared" si="1"/>
        <v>0</v>
      </c>
    </row>
    <row r="51" spans="1:10">
      <c r="A51" s="1133"/>
      <c r="B51" s="1139">
        <f>'Report 2'!$E$47</f>
        <v>40</v>
      </c>
      <c r="C51" s="1140" t="str">
        <f>'Report 2'!$F$47</f>
        <v>Recovery Services</v>
      </c>
      <c r="D51" s="1141" t="str">
        <f>'Report 2'!$G$47</f>
        <v>Report 5M</v>
      </c>
      <c r="E51" s="1077">
        <f>'Report 2'!$AJ47</f>
        <v>0</v>
      </c>
      <c r="F51" s="1076"/>
      <c r="G51" s="1076"/>
      <c r="H51" s="1077">
        <f t="shared" si="2"/>
        <v>0</v>
      </c>
      <c r="I51" s="1142">
        <f>IFERROR(E51/E55,0)</f>
        <v>0</v>
      </c>
      <c r="J51" s="1143">
        <f t="shared" si="1"/>
        <v>0</v>
      </c>
    </row>
    <row r="52" spans="1:10">
      <c r="A52" s="1133"/>
      <c r="B52" s="1139">
        <f>'Report 2'!$E$48</f>
        <v>41</v>
      </c>
      <c r="C52" s="1140" t="str">
        <f>'Report 2'!$F$48</f>
        <v>Family Support Services</v>
      </c>
      <c r="D52" s="1141" t="str">
        <f>'Report 2'!$G$48</f>
        <v>Report 5M</v>
      </c>
      <c r="E52" s="1077">
        <f>'Report 2'!$AJ48</f>
        <v>0</v>
      </c>
      <c r="F52" s="1076"/>
      <c r="G52" s="1076"/>
      <c r="H52" s="1077">
        <f t="shared" si="2"/>
        <v>0</v>
      </c>
      <c r="I52" s="1142">
        <f>IFERROR(E52/E55,0)</f>
        <v>0</v>
      </c>
      <c r="J52" s="1143">
        <f t="shared" si="1"/>
        <v>0</v>
      </c>
    </row>
    <row r="53" spans="1:10">
      <c r="A53" s="1133"/>
      <c r="B53" s="1139">
        <f>'Report 2'!$E$49</f>
        <v>42</v>
      </c>
      <c r="C53" s="1140" t="str">
        <f>'Report 2'!$F$49</f>
        <v>Applied Behavior Analysis (ABA)</v>
      </c>
      <c r="D53" s="1141" t="str">
        <f>'Report 2'!$G$49</f>
        <v>Report 5K</v>
      </c>
      <c r="E53" s="1077">
        <f>'Report 2'!$AJ49</f>
        <v>0</v>
      </c>
      <c r="F53" s="1076"/>
      <c r="G53" s="1076"/>
      <c r="H53" s="1077">
        <f t="shared" si="2"/>
        <v>0</v>
      </c>
      <c r="I53" s="1142">
        <f>IFERROR(E53/E55,0)</f>
        <v>0</v>
      </c>
      <c r="J53" s="1143">
        <f t="shared" si="1"/>
        <v>0</v>
      </c>
    </row>
    <row r="54" spans="1:10">
      <c r="A54" s="1133"/>
      <c r="B54" s="1139">
        <f>'Report 2'!$E$50</f>
        <v>43</v>
      </c>
      <c r="C54" s="1140" t="str">
        <f>'Report 2'!$F$50</f>
        <v>Pre-Tenancy/Housing Support</v>
      </c>
      <c r="D54" s="1141" t="str">
        <f>'Report 2'!$G$50</f>
        <v>Report 5K</v>
      </c>
      <c r="E54" s="1077">
        <f>'Report 2'!$AJ50</f>
        <v>0</v>
      </c>
      <c r="F54" s="1076"/>
      <c r="G54" s="1076"/>
      <c r="H54" s="1077">
        <f t="shared" si="2"/>
        <v>0</v>
      </c>
      <c r="I54" s="1142">
        <f>IFERROR(E54/E55,0)</f>
        <v>0</v>
      </c>
      <c r="J54" s="1143">
        <f t="shared" si="1"/>
        <v>0</v>
      </c>
    </row>
    <row r="55" spans="1:10" s="1106" customFormat="1">
      <c r="A55" s="1144"/>
      <c r="B55" s="1145">
        <f>'Report 2'!$E$51</f>
        <v>44</v>
      </c>
      <c r="C55" s="1146" t="str">
        <f>'Report 2'!$F$51</f>
        <v>SUBTOTAL HEALTH CARE (11 through 43)</v>
      </c>
      <c r="D55" s="1147" t="str">
        <f>'Report 2'!$G$51</f>
        <v>NA</v>
      </c>
      <c r="E55" s="1148">
        <f>SUM(E22:E54)</f>
        <v>0</v>
      </c>
      <c r="F55" s="1148">
        <f>SUM(F22:F54)</f>
        <v>0</v>
      </c>
      <c r="G55" s="1148">
        <f>SUM(G22:G54)</f>
        <v>0</v>
      </c>
      <c r="H55" s="1148">
        <f>SUM(H22:H54)</f>
        <v>0</v>
      </c>
      <c r="I55" s="1149">
        <f>SUM(I22:I54)</f>
        <v>0</v>
      </c>
      <c r="J55" s="1150">
        <f>IF(AND(E55=0,(F55+G55)&gt;0),"ERROR",IFERROR((F55+G55)/E55,0))</f>
        <v>0</v>
      </c>
    </row>
    <row r="56" spans="1:10" s="1106" customFormat="1">
      <c r="A56" s="1144"/>
      <c r="B56" s="1151"/>
      <c r="C56" s="1152"/>
      <c r="D56" s="1153"/>
      <c r="E56" s="1154"/>
      <c r="F56" s="1154"/>
      <c r="G56" s="1154"/>
      <c r="H56" s="1154"/>
      <c r="I56" s="1154"/>
      <c r="J56" s="1155"/>
    </row>
    <row r="57" spans="1:10">
      <c r="J57" s="1156"/>
    </row>
    <row r="58" spans="1:10" ht="20.25" customHeight="1">
      <c r="C58" s="1157" t="s">
        <v>601</v>
      </c>
      <c r="J58" s="1156"/>
    </row>
    <row r="59" spans="1:10">
      <c r="C59" s="1158" t="s">
        <v>163</v>
      </c>
      <c r="D59" s="1158" t="s">
        <v>150</v>
      </c>
      <c r="E59" s="1159">
        <f t="shared" ref="E59:E66" si="3">SUMIF($D$22:$D$54,$D59,E$22:E$54)</f>
        <v>0</v>
      </c>
      <c r="F59" s="1159">
        <f t="shared" ref="F59:H66" si="4">SUMIF($D$22:$D$54,$D59,F$22:F$54)</f>
        <v>0</v>
      </c>
      <c r="G59" s="1159">
        <f t="shared" si="4"/>
        <v>0</v>
      </c>
      <c r="H59" s="1159">
        <f t="shared" si="4"/>
        <v>0</v>
      </c>
      <c r="I59" s="1137">
        <f>IFERROR(E59/E67,0)</f>
        <v>0</v>
      </c>
      <c r="J59" s="1138">
        <f t="shared" ref="J59:J67" si="5">IF(AND(E59=0,(F59+G59)&gt;0),"ERROR",IFERROR((F59+G59)/E59,0))</f>
        <v>0</v>
      </c>
    </row>
    <row r="60" spans="1:10">
      <c r="C60" s="1160" t="s">
        <v>107</v>
      </c>
      <c r="D60" s="1160" t="s">
        <v>153</v>
      </c>
      <c r="E60" s="1161">
        <f t="shared" si="3"/>
        <v>0</v>
      </c>
      <c r="F60" s="1161">
        <f t="shared" si="4"/>
        <v>0</v>
      </c>
      <c r="G60" s="1161">
        <f t="shared" si="4"/>
        <v>0</v>
      </c>
      <c r="H60" s="1161">
        <f t="shared" si="4"/>
        <v>0</v>
      </c>
      <c r="I60" s="1142">
        <f>IFERROR(E60/E67,0)</f>
        <v>0</v>
      </c>
      <c r="J60" s="1143">
        <f t="shared" si="5"/>
        <v>0</v>
      </c>
    </row>
    <row r="61" spans="1:10">
      <c r="C61" s="1160" t="s">
        <v>236</v>
      </c>
      <c r="D61" s="1160" t="s">
        <v>151</v>
      </c>
      <c r="E61" s="1161">
        <f t="shared" si="3"/>
        <v>0</v>
      </c>
      <c r="F61" s="1161">
        <f t="shared" si="4"/>
        <v>0</v>
      </c>
      <c r="G61" s="1161">
        <f t="shared" si="4"/>
        <v>0</v>
      </c>
      <c r="H61" s="1161">
        <f t="shared" si="4"/>
        <v>0</v>
      </c>
      <c r="I61" s="1142">
        <f>IFERROR(E61/E67,0)</f>
        <v>0</v>
      </c>
      <c r="J61" s="1143">
        <f t="shared" si="5"/>
        <v>0</v>
      </c>
    </row>
    <row r="62" spans="1:10">
      <c r="C62" s="1160" t="s">
        <v>527</v>
      </c>
      <c r="D62" s="1160" t="s">
        <v>152</v>
      </c>
      <c r="E62" s="1161">
        <f t="shared" si="3"/>
        <v>0</v>
      </c>
      <c r="F62" s="1161">
        <f t="shared" si="4"/>
        <v>0</v>
      </c>
      <c r="G62" s="1161">
        <f t="shared" si="4"/>
        <v>0</v>
      </c>
      <c r="H62" s="1161">
        <f t="shared" si="4"/>
        <v>0</v>
      </c>
      <c r="I62" s="1142">
        <f>IFERROR(E62/E67,0)</f>
        <v>0</v>
      </c>
      <c r="J62" s="1143">
        <f t="shared" si="5"/>
        <v>0</v>
      </c>
    </row>
    <row r="63" spans="1:10">
      <c r="C63" s="1160" t="s">
        <v>602</v>
      </c>
      <c r="D63" s="1160" t="s">
        <v>154</v>
      </c>
      <c r="E63" s="1161">
        <f t="shared" si="3"/>
        <v>0</v>
      </c>
      <c r="F63" s="1161">
        <f t="shared" si="4"/>
        <v>0</v>
      </c>
      <c r="G63" s="1161">
        <f t="shared" si="4"/>
        <v>0</v>
      </c>
      <c r="H63" s="1161">
        <f t="shared" si="4"/>
        <v>0</v>
      </c>
      <c r="I63" s="1142">
        <f>IFERROR(E63/E67,0)</f>
        <v>0</v>
      </c>
      <c r="J63" s="1143">
        <f t="shared" si="5"/>
        <v>0</v>
      </c>
    </row>
    <row r="64" spans="1:10">
      <c r="C64" s="1160" t="s">
        <v>603</v>
      </c>
      <c r="D64" s="1160" t="s">
        <v>156</v>
      </c>
      <c r="E64" s="1161">
        <f t="shared" si="3"/>
        <v>0</v>
      </c>
      <c r="F64" s="1161">
        <f t="shared" si="4"/>
        <v>0</v>
      </c>
      <c r="G64" s="1161">
        <f t="shared" si="4"/>
        <v>0</v>
      </c>
      <c r="H64" s="1161">
        <f t="shared" si="4"/>
        <v>0</v>
      </c>
      <c r="I64" s="1142">
        <f>IFERROR(E64/E67,0)</f>
        <v>0</v>
      </c>
      <c r="J64" s="1143">
        <f t="shared" si="5"/>
        <v>0</v>
      </c>
    </row>
    <row r="65" spans="3:10">
      <c r="C65" s="1160" t="s">
        <v>119</v>
      </c>
      <c r="D65" s="1160" t="s">
        <v>157</v>
      </c>
      <c r="E65" s="1161">
        <f t="shared" si="3"/>
        <v>0</v>
      </c>
      <c r="F65" s="1161">
        <f t="shared" si="4"/>
        <v>0</v>
      </c>
      <c r="G65" s="1161">
        <f t="shared" si="4"/>
        <v>0</v>
      </c>
      <c r="H65" s="1161">
        <f t="shared" si="4"/>
        <v>0</v>
      </c>
      <c r="I65" s="1142">
        <f>IFERROR(E65/E67,0)</f>
        <v>0</v>
      </c>
      <c r="J65" s="1143">
        <f t="shared" si="5"/>
        <v>0</v>
      </c>
    </row>
    <row r="66" spans="3:10">
      <c r="C66" s="1162" t="s">
        <v>115</v>
      </c>
      <c r="D66" s="1162" t="s">
        <v>158</v>
      </c>
      <c r="E66" s="1163">
        <f t="shared" si="3"/>
        <v>0</v>
      </c>
      <c r="F66" s="1163">
        <f t="shared" si="4"/>
        <v>0</v>
      </c>
      <c r="G66" s="1163">
        <f t="shared" si="4"/>
        <v>0</v>
      </c>
      <c r="H66" s="1163">
        <f t="shared" si="4"/>
        <v>0</v>
      </c>
      <c r="I66" s="1164">
        <f>IFERROR(E66/E67,0)</f>
        <v>0</v>
      </c>
      <c r="J66" s="1165">
        <f t="shared" si="5"/>
        <v>0</v>
      </c>
    </row>
    <row r="67" spans="3:10">
      <c r="C67" s="1166" t="s">
        <v>16</v>
      </c>
      <c r="D67" s="1167"/>
      <c r="E67" s="1168">
        <f>SUM(E59:E66)</f>
        <v>0</v>
      </c>
      <c r="F67" s="1168">
        <f>SUM(F59:F66)</f>
        <v>0</v>
      </c>
      <c r="G67" s="1168">
        <f>SUM(G59:G66)</f>
        <v>0</v>
      </c>
      <c r="H67" s="1168">
        <f>SUM(H59:H66)</f>
        <v>0</v>
      </c>
      <c r="I67" s="1169">
        <f>SUM(I59:I66)</f>
        <v>0</v>
      </c>
      <c r="J67" s="1170">
        <f t="shared" si="5"/>
        <v>0</v>
      </c>
    </row>
  </sheetData>
  <sheetProtection algorithmName="SHA-512" hashValue="QEce3d5KODwpFhB2CC6eCDR7hz1SlzyKvmEUpzmcZm2r5GT8tD6IDeL0gxcsAIjurZlEVpVSmPQV/cIryNDX0A==" saltValue="rW8t5ZrFyzf4HMhDSCtXQA==" spinCount="100000" sheet="1" objects="1" scenarios="1"/>
  <pageMargins left="1" right="0.75" top="1" bottom="1" header="0.25" footer="0.25"/>
  <pageSetup scale="51" orientation="portrait" r:id="rId1"/>
  <headerFooter scaleWithDoc="0">
    <oddHeader xml:space="preserve">&amp;RState of New Mexico </oddHeader>
    <oddFooter>&amp;LVersion 4.0&amp;RPage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N220"/>
  <sheetViews>
    <sheetView showGridLines="0" zoomScale="75" zoomScaleNormal="75" workbookViewId="0"/>
  </sheetViews>
  <sheetFormatPr defaultRowHeight="10"/>
  <cols>
    <col min="1" max="1" width="7.6640625" style="944" customWidth="1"/>
    <col min="2" max="2" width="11.109375" style="944" customWidth="1"/>
    <col min="3" max="3" width="12.33203125" style="944" customWidth="1"/>
    <col min="4" max="4" width="50.109375" style="944" customWidth="1"/>
    <col min="5" max="7" width="14.77734375" style="944" customWidth="1"/>
    <col min="8" max="12" width="21" style="944" customWidth="1"/>
    <col min="13" max="14" width="14.77734375" style="944" customWidth="1"/>
  </cols>
  <sheetData>
    <row r="1" spans="1:14" s="616" customFormat="1" ht="12" customHeight="1"/>
    <row r="2" spans="1:14" s="616" customFormat="1" ht="18" customHeight="1">
      <c r="A2" s="891" t="s">
        <v>149</v>
      </c>
      <c r="B2" s="871"/>
      <c r="C2" s="870"/>
      <c r="H2" s="1263"/>
      <c r="I2" s="1263"/>
      <c r="J2" s="1263"/>
      <c r="K2" s="1263"/>
    </row>
    <row r="3" spans="1:14" s="616" customFormat="1" ht="18" customHeight="1">
      <c r="A3" s="625" t="s">
        <v>357</v>
      </c>
      <c r="B3" s="870"/>
      <c r="C3" s="870"/>
      <c r="D3" s="870"/>
      <c r="E3" s="870"/>
      <c r="H3" s="1263"/>
      <c r="I3" s="1263"/>
      <c r="J3" s="1263"/>
      <c r="K3" s="1263"/>
    </row>
    <row r="4" spans="1:14" s="616" customFormat="1" ht="18" customHeight="1">
      <c r="A4" s="625" t="s">
        <v>399</v>
      </c>
      <c r="B4" s="871"/>
      <c r="C4" s="870"/>
      <c r="D4" s="870"/>
      <c r="E4" s="870"/>
      <c r="H4" s="1263"/>
      <c r="I4" s="1263"/>
      <c r="J4" s="1263"/>
      <c r="K4" s="1263"/>
    </row>
    <row r="5" spans="1:14" s="616" customFormat="1" ht="18" customHeight="1">
      <c r="A5" s="628" t="s">
        <v>494</v>
      </c>
      <c r="B5" s="628"/>
      <c r="C5" s="847"/>
      <c r="D5" s="871"/>
      <c r="E5" s="893"/>
    </row>
    <row r="6" spans="1:14" s="616" customFormat="1" ht="12" customHeight="1">
      <c r="A6" s="628"/>
      <c r="B6" s="1264"/>
      <c r="C6" s="893"/>
      <c r="D6" s="893"/>
      <c r="E6" s="893"/>
    </row>
    <row r="7" spans="1:14" s="616" customFormat="1" ht="18" customHeight="1">
      <c r="A7" s="625" t="str">
        <f>"MCO Name:  "&amp;'Information Input'!$F$14</f>
        <v xml:space="preserve">MCO Name:  </v>
      </c>
      <c r="B7" s="871"/>
      <c r="C7" s="893"/>
      <c r="D7" s="1265"/>
      <c r="E7" s="1265"/>
    </row>
    <row r="8" spans="1:14" s="616" customFormat="1" ht="18" customHeight="1">
      <c r="A8" s="628" t="str">
        <f>"Report Submission Type:  "&amp;TEXT('Information Input'!$J$22,"mm/dd/yyyy")</f>
        <v>Report Submission Type:  Quarterly</v>
      </c>
      <c r="B8" s="871"/>
      <c r="C8" s="895"/>
      <c r="D8" s="896"/>
      <c r="E8" s="896"/>
      <c r="F8" s="896"/>
    </row>
    <row r="9" spans="1:14" s="616" customFormat="1" ht="18" customHeight="1">
      <c r="A9" s="628" t="str">
        <f>"Calendar Year Reporting Cycle:  "&amp;'Information Input'!$J$18</f>
        <v>Calendar Year Reporting Cycle:  2019</v>
      </c>
      <c r="B9" s="871"/>
      <c r="C9" s="895"/>
      <c r="D9" s="896"/>
      <c r="E9" s="896"/>
      <c r="F9" s="896"/>
    </row>
    <row r="10" spans="1:14" s="616" customFormat="1" ht="18" customHeight="1">
      <c r="A10" s="628" t="str">
        <f>"Report Period Ending:  "&amp;TEXT('Information Input'!$H$30,"mm/dd/yyyy")</f>
        <v>Report Period Ending:  03/31/2019</v>
      </c>
      <c r="B10" s="871"/>
      <c r="C10" s="895"/>
      <c r="D10" s="896"/>
      <c r="E10" s="896"/>
      <c r="F10" s="896"/>
    </row>
    <row r="11" spans="1:14" s="616" customFormat="1" ht="12" customHeight="1">
      <c r="A11" s="895"/>
      <c r="B11" s="895"/>
      <c r="C11" s="896"/>
      <c r="D11" s="896"/>
      <c r="E11" s="896"/>
      <c r="F11" s="896"/>
    </row>
    <row r="12" spans="1:14" s="616" customFormat="1" ht="15.5">
      <c r="A12" s="1266" t="s">
        <v>104</v>
      </c>
      <c r="B12" s="896"/>
      <c r="C12" s="896"/>
      <c r="D12" s="896"/>
      <c r="E12" s="896"/>
      <c r="F12" s="896"/>
    </row>
    <row r="13" spans="1:14" s="616" customFormat="1" ht="12" customHeight="1">
      <c r="A13" s="1266"/>
      <c r="B13" s="896"/>
      <c r="C13" s="896"/>
      <c r="D13" s="896"/>
      <c r="E13" s="896"/>
      <c r="F13" s="896"/>
    </row>
    <row r="14" spans="1:14" s="905" customFormat="1" ht="18" customHeight="1">
      <c r="A14" s="1267" t="s">
        <v>180</v>
      </c>
      <c r="B14" s="1267" t="s">
        <v>181</v>
      </c>
      <c r="C14" s="1267" t="s">
        <v>182</v>
      </c>
      <c r="D14" s="1267" t="s">
        <v>183</v>
      </c>
      <c r="E14" s="1267" t="s">
        <v>184</v>
      </c>
      <c r="F14" s="1267" t="s">
        <v>185</v>
      </c>
      <c r="G14" s="1267" t="s">
        <v>186</v>
      </c>
      <c r="H14" s="1267" t="s">
        <v>187</v>
      </c>
      <c r="I14" s="1267" t="s">
        <v>188</v>
      </c>
      <c r="J14" s="1267" t="s">
        <v>189</v>
      </c>
      <c r="K14" s="1267" t="s">
        <v>190</v>
      </c>
      <c r="L14" s="1267" t="s">
        <v>191</v>
      </c>
      <c r="M14" s="1267" t="s">
        <v>192</v>
      </c>
      <c r="N14" s="1267" t="s">
        <v>208</v>
      </c>
    </row>
    <row r="15" spans="1:14" s="616" customFormat="1" ht="93" customHeight="1">
      <c r="A15" s="1268" t="s">
        <v>33</v>
      </c>
      <c r="B15" s="1269" t="s">
        <v>106</v>
      </c>
      <c r="C15" s="1269" t="s">
        <v>523</v>
      </c>
      <c r="D15" s="1269" t="s">
        <v>91</v>
      </c>
      <c r="E15" s="1269" t="s">
        <v>2</v>
      </c>
      <c r="F15" s="1269" t="s">
        <v>3</v>
      </c>
      <c r="G15" s="1269" t="s">
        <v>4</v>
      </c>
      <c r="H15" s="1269" t="s">
        <v>0</v>
      </c>
      <c r="I15" s="1269" t="s">
        <v>92</v>
      </c>
      <c r="J15" s="1269" t="s">
        <v>95</v>
      </c>
      <c r="K15" s="1269" t="s">
        <v>105</v>
      </c>
      <c r="L15" s="1270" t="s">
        <v>60</v>
      </c>
      <c r="M15" s="1270" t="s">
        <v>97</v>
      </c>
      <c r="N15" s="1269" t="s">
        <v>96</v>
      </c>
    </row>
    <row r="16" spans="1:14" ht="15" customHeight="1">
      <c r="A16" s="1271">
        <v>1</v>
      </c>
      <c r="B16" s="930"/>
      <c r="C16" s="930"/>
      <c r="D16" s="930"/>
      <c r="E16" s="880"/>
      <c r="F16" s="880"/>
      <c r="G16" s="880"/>
      <c r="H16" s="881"/>
      <c r="I16" s="881"/>
      <c r="J16" s="881"/>
      <c r="K16" s="846">
        <f>I16+J16</f>
        <v>0</v>
      </c>
      <c r="L16" s="881"/>
      <c r="M16" s="882"/>
      <c r="N16" s="930"/>
    </row>
    <row r="17" spans="1:14" ht="15" customHeight="1">
      <c r="A17" s="1271">
        <v>2</v>
      </c>
      <c r="B17" s="930"/>
      <c r="C17" s="930"/>
      <c r="D17" s="930"/>
      <c r="E17" s="880"/>
      <c r="F17" s="880"/>
      <c r="G17" s="880"/>
      <c r="H17" s="881"/>
      <c r="I17" s="881"/>
      <c r="J17" s="881"/>
      <c r="K17" s="846">
        <f>I17+J17</f>
        <v>0</v>
      </c>
      <c r="L17" s="881"/>
      <c r="M17" s="882"/>
      <c r="N17" s="930"/>
    </row>
    <row r="18" spans="1:14" ht="15" customHeight="1">
      <c r="A18" s="1271">
        <v>3</v>
      </c>
      <c r="B18" s="930"/>
      <c r="C18" s="930"/>
      <c r="D18" s="930"/>
      <c r="E18" s="880"/>
      <c r="F18" s="880"/>
      <c r="G18" s="880"/>
      <c r="H18" s="881"/>
      <c r="I18" s="881"/>
      <c r="J18" s="881"/>
      <c r="K18" s="846">
        <f>I18+J18</f>
        <v>0</v>
      </c>
      <c r="L18" s="881"/>
      <c r="M18" s="882"/>
      <c r="N18" s="930"/>
    </row>
    <row r="19" spans="1:14" ht="15" customHeight="1">
      <c r="A19" s="1271">
        <v>4</v>
      </c>
      <c r="B19" s="930"/>
      <c r="C19" s="930"/>
      <c r="D19" s="930"/>
      <c r="E19" s="880"/>
      <c r="F19" s="880"/>
      <c r="G19" s="880"/>
      <c r="H19" s="881"/>
      <c r="I19" s="881"/>
      <c r="J19" s="881"/>
      <c r="K19" s="846">
        <f>I19+J19</f>
        <v>0</v>
      </c>
      <c r="L19" s="881"/>
      <c r="M19" s="882"/>
      <c r="N19" s="930"/>
    </row>
    <row r="20" spans="1:14" ht="15" customHeight="1">
      <c r="A20" s="1271">
        <v>5</v>
      </c>
      <c r="B20" s="930"/>
      <c r="C20" s="930"/>
      <c r="D20" s="930"/>
      <c r="E20" s="880"/>
      <c r="F20" s="880"/>
      <c r="G20" s="880"/>
      <c r="H20" s="881"/>
      <c r="I20" s="881"/>
      <c r="J20" s="881"/>
      <c r="K20" s="846">
        <f>I20+J20</f>
        <v>0</v>
      </c>
      <c r="L20" s="881"/>
      <c r="M20" s="882"/>
      <c r="N20" s="930"/>
    </row>
    <row r="21" spans="1:14" ht="15" customHeight="1">
      <c r="A21" s="1271">
        <v>6</v>
      </c>
      <c r="B21" s="930"/>
      <c r="C21" s="930"/>
      <c r="D21" s="930"/>
      <c r="E21" s="880"/>
      <c r="F21" s="880"/>
      <c r="G21" s="880"/>
      <c r="H21" s="881"/>
      <c r="I21" s="881"/>
      <c r="J21" s="881"/>
      <c r="K21" s="846">
        <f t="shared" ref="K21:K40" si="0">I21+J21</f>
        <v>0</v>
      </c>
      <c r="L21" s="881"/>
      <c r="M21" s="882"/>
      <c r="N21" s="930"/>
    </row>
    <row r="22" spans="1:14" ht="15" customHeight="1">
      <c r="A22" s="1271">
        <v>7</v>
      </c>
      <c r="B22" s="930"/>
      <c r="C22" s="930"/>
      <c r="D22" s="930"/>
      <c r="E22" s="880"/>
      <c r="F22" s="880"/>
      <c r="G22" s="880"/>
      <c r="H22" s="881"/>
      <c r="I22" s="881"/>
      <c r="J22" s="881"/>
      <c r="K22" s="846">
        <f t="shared" si="0"/>
        <v>0</v>
      </c>
      <c r="L22" s="881"/>
      <c r="M22" s="882"/>
      <c r="N22" s="930"/>
    </row>
    <row r="23" spans="1:14" ht="15" customHeight="1">
      <c r="A23" s="1271">
        <v>8</v>
      </c>
      <c r="B23" s="930"/>
      <c r="C23" s="930"/>
      <c r="D23" s="930"/>
      <c r="E23" s="880"/>
      <c r="F23" s="880"/>
      <c r="G23" s="880"/>
      <c r="H23" s="881"/>
      <c r="I23" s="881"/>
      <c r="J23" s="881"/>
      <c r="K23" s="846">
        <f t="shared" si="0"/>
        <v>0</v>
      </c>
      <c r="L23" s="881"/>
      <c r="M23" s="882"/>
      <c r="N23" s="930"/>
    </row>
    <row r="24" spans="1:14" ht="15" customHeight="1">
      <c r="A24" s="1271">
        <v>9</v>
      </c>
      <c r="B24" s="930"/>
      <c r="C24" s="930"/>
      <c r="D24" s="930"/>
      <c r="E24" s="880"/>
      <c r="F24" s="880"/>
      <c r="G24" s="880"/>
      <c r="H24" s="881"/>
      <c r="I24" s="881"/>
      <c r="J24" s="881"/>
      <c r="K24" s="846">
        <f t="shared" si="0"/>
        <v>0</v>
      </c>
      <c r="L24" s="881"/>
      <c r="M24" s="882"/>
      <c r="N24" s="930"/>
    </row>
    <row r="25" spans="1:14" ht="15" customHeight="1">
      <c r="A25" s="1271">
        <v>10</v>
      </c>
      <c r="B25" s="930"/>
      <c r="C25" s="930"/>
      <c r="D25" s="930"/>
      <c r="E25" s="880"/>
      <c r="F25" s="880"/>
      <c r="G25" s="880"/>
      <c r="H25" s="881"/>
      <c r="I25" s="881"/>
      <c r="J25" s="881"/>
      <c r="K25" s="846">
        <f t="shared" si="0"/>
        <v>0</v>
      </c>
      <c r="L25" s="881"/>
      <c r="M25" s="882"/>
      <c r="N25" s="930"/>
    </row>
    <row r="26" spans="1:14" ht="15" customHeight="1">
      <c r="A26" s="1271">
        <v>11</v>
      </c>
      <c r="B26" s="930"/>
      <c r="C26" s="930"/>
      <c r="D26" s="930"/>
      <c r="E26" s="880"/>
      <c r="F26" s="880"/>
      <c r="G26" s="880"/>
      <c r="H26" s="881"/>
      <c r="I26" s="881"/>
      <c r="J26" s="881"/>
      <c r="K26" s="846">
        <f t="shared" si="0"/>
        <v>0</v>
      </c>
      <c r="L26" s="881"/>
      <c r="M26" s="882"/>
      <c r="N26" s="930"/>
    </row>
    <row r="27" spans="1:14" ht="15" customHeight="1">
      <c r="A27" s="1271">
        <v>12</v>
      </c>
      <c r="B27" s="930"/>
      <c r="C27" s="930"/>
      <c r="D27" s="930"/>
      <c r="E27" s="880"/>
      <c r="F27" s="880"/>
      <c r="G27" s="880"/>
      <c r="H27" s="881"/>
      <c r="I27" s="881"/>
      <c r="J27" s="881"/>
      <c r="K27" s="846">
        <f t="shared" si="0"/>
        <v>0</v>
      </c>
      <c r="L27" s="881"/>
      <c r="M27" s="882"/>
      <c r="N27" s="930"/>
    </row>
    <row r="28" spans="1:14" ht="15" customHeight="1">
      <c r="A28" s="1271">
        <v>13</v>
      </c>
      <c r="B28" s="930"/>
      <c r="C28" s="930"/>
      <c r="D28" s="930"/>
      <c r="E28" s="880"/>
      <c r="F28" s="880"/>
      <c r="G28" s="880"/>
      <c r="H28" s="881"/>
      <c r="I28" s="881"/>
      <c r="J28" s="881"/>
      <c r="K28" s="846">
        <f t="shared" si="0"/>
        <v>0</v>
      </c>
      <c r="L28" s="881"/>
      <c r="M28" s="882"/>
      <c r="N28" s="930"/>
    </row>
    <row r="29" spans="1:14" ht="15" customHeight="1">
      <c r="A29" s="1271">
        <v>14</v>
      </c>
      <c r="B29" s="930"/>
      <c r="C29" s="930"/>
      <c r="D29" s="930"/>
      <c r="E29" s="880"/>
      <c r="F29" s="880"/>
      <c r="G29" s="880"/>
      <c r="H29" s="881"/>
      <c r="I29" s="881"/>
      <c r="J29" s="881"/>
      <c r="K29" s="846">
        <f t="shared" si="0"/>
        <v>0</v>
      </c>
      <c r="L29" s="881"/>
      <c r="M29" s="882"/>
      <c r="N29" s="930"/>
    </row>
    <row r="30" spans="1:14" ht="15" customHeight="1">
      <c r="A30" s="1271">
        <v>15</v>
      </c>
      <c r="B30" s="930"/>
      <c r="C30" s="930"/>
      <c r="D30" s="930"/>
      <c r="E30" s="880"/>
      <c r="F30" s="880"/>
      <c r="G30" s="880"/>
      <c r="H30" s="881"/>
      <c r="I30" s="881"/>
      <c r="J30" s="881"/>
      <c r="K30" s="846">
        <f t="shared" si="0"/>
        <v>0</v>
      </c>
      <c r="L30" s="881"/>
      <c r="M30" s="882"/>
      <c r="N30" s="930"/>
    </row>
    <row r="31" spans="1:14" ht="15" customHeight="1">
      <c r="A31" s="1271">
        <v>16</v>
      </c>
      <c r="B31" s="930"/>
      <c r="C31" s="930"/>
      <c r="D31" s="930"/>
      <c r="E31" s="880"/>
      <c r="F31" s="880"/>
      <c r="G31" s="880"/>
      <c r="H31" s="881"/>
      <c r="I31" s="881"/>
      <c r="J31" s="881"/>
      <c r="K31" s="846">
        <f t="shared" si="0"/>
        <v>0</v>
      </c>
      <c r="L31" s="881"/>
      <c r="M31" s="882"/>
      <c r="N31" s="930"/>
    </row>
    <row r="32" spans="1:14" ht="15" customHeight="1">
      <c r="A32" s="1271">
        <v>17</v>
      </c>
      <c r="B32" s="930"/>
      <c r="C32" s="930"/>
      <c r="D32" s="930"/>
      <c r="E32" s="880"/>
      <c r="F32" s="880"/>
      <c r="G32" s="880"/>
      <c r="H32" s="881"/>
      <c r="I32" s="881"/>
      <c r="J32" s="881"/>
      <c r="K32" s="846">
        <f t="shared" si="0"/>
        <v>0</v>
      </c>
      <c r="L32" s="881"/>
      <c r="M32" s="882"/>
      <c r="N32" s="930"/>
    </row>
    <row r="33" spans="1:14" ht="15" customHeight="1">
      <c r="A33" s="1271">
        <v>18</v>
      </c>
      <c r="B33" s="930"/>
      <c r="C33" s="930"/>
      <c r="D33" s="930"/>
      <c r="E33" s="880"/>
      <c r="F33" s="880"/>
      <c r="G33" s="880"/>
      <c r="H33" s="881"/>
      <c r="I33" s="881"/>
      <c r="J33" s="881"/>
      <c r="K33" s="846">
        <f t="shared" si="0"/>
        <v>0</v>
      </c>
      <c r="L33" s="881"/>
      <c r="M33" s="882"/>
      <c r="N33" s="930"/>
    </row>
    <row r="34" spans="1:14" ht="15" customHeight="1">
      <c r="A34" s="1271">
        <v>19</v>
      </c>
      <c r="B34" s="930"/>
      <c r="C34" s="930"/>
      <c r="D34" s="930"/>
      <c r="E34" s="880"/>
      <c r="F34" s="880"/>
      <c r="G34" s="880"/>
      <c r="H34" s="881"/>
      <c r="I34" s="881"/>
      <c r="J34" s="881"/>
      <c r="K34" s="846">
        <f t="shared" si="0"/>
        <v>0</v>
      </c>
      <c r="L34" s="881"/>
      <c r="M34" s="882"/>
      <c r="N34" s="930"/>
    </row>
    <row r="35" spans="1:14" ht="15" customHeight="1">
      <c r="A35" s="1271">
        <v>20</v>
      </c>
      <c r="B35" s="930"/>
      <c r="C35" s="930"/>
      <c r="D35" s="930"/>
      <c r="E35" s="880"/>
      <c r="F35" s="880"/>
      <c r="G35" s="880"/>
      <c r="H35" s="881"/>
      <c r="I35" s="881"/>
      <c r="J35" s="881"/>
      <c r="K35" s="846">
        <f t="shared" si="0"/>
        <v>0</v>
      </c>
      <c r="L35" s="881"/>
      <c r="M35" s="882"/>
      <c r="N35" s="930"/>
    </row>
    <row r="36" spans="1:14" ht="15" customHeight="1">
      <c r="A36" s="1271">
        <v>21</v>
      </c>
      <c r="B36" s="930"/>
      <c r="C36" s="930"/>
      <c r="D36" s="930"/>
      <c r="E36" s="880"/>
      <c r="F36" s="880"/>
      <c r="G36" s="880"/>
      <c r="H36" s="881"/>
      <c r="I36" s="881"/>
      <c r="J36" s="881"/>
      <c r="K36" s="846">
        <f t="shared" si="0"/>
        <v>0</v>
      </c>
      <c r="L36" s="881"/>
      <c r="M36" s="882"/>
      <c r="N36" s="930"/>
    </row>
    <row r="37" spans="1:14" ht="15" customHeight="1">
      <c r="A37" s="1271">
        <v>22</v>
      </c>
      <c r="B37" s="930"/>
      <c r="C37" s="930"/>
      <c r="D37" s="930"/>
      <c r="E37" s="880"/>
      <c r="F37" s="880"/>
      <c r="G37" s="880"/>
      <c r="H37" s="881"/>
      <c r="I37" s="881"/>
      <c r="J37" s="881"/>
      <c r="K37" s="846">
        <f t="shared" si="0"/>
        <v>0</v>
      </c>
      <c r="L37" s="881"/>
      <c r="M37" s="882"/>
      <c r="N37" s="930"/>
    </row>
    <row r="38" spans="1:14" ht="15" customHeight="1">
      <c r="A38" s="1271">
        <v>23</v>
      </c>
      <c r="B38" s="930"/>
      <c r="C38" s="930"/>
      <c r="D38" s="930"/>
      <c r="E38" s="880"/>
      <c r="F38" s="880"/>
      <c r="G38" s="880"/>
      <c r="H38" s="881"/>
      <c r="I38" s="881"/>
      <c r="J38" s="881"/>
      <c r="K38" s="846">
        <f t="shared" si="0"/>
        <v>0</v>
      </c>
      <c r="L38" s="881"/>
      <c r="M38" s="882"/>
      <c r="N38" s="930"/>
    </row>
    <row r="39" spans="1:14" ht="15" customHeight="1">
      <c r="A39" s="1271">
        <v>24</v>
      </c>
      <c r="B39" s="930"/>
      <c r="C39" s="930"/>
      <c r="D39" s="930"/>
      <c r="E39" s="880"/>
      <c r="F39" s="880"/>
      <c r="G39" s="880"/>
      <c r="H39" s="881"/>
      <c r="I39" s="881"/>
      <c r="J39" s="881"/>
      <c r="K39" s="846">
        <f t="shared" si="0"/>
        <v>0</v>
      </c>
      <c r="L39" s="881"/>
      <c r="M39" s="882"/>
      <c r="N39" s="930"/>
    </row>
    <row r="40" spans="1:14" ht="15" customHeight="1">
      <c r="A40" s="1271">
        <v>25</v>
      </c>
      <c r="B40" s="930"/>
      <c r="C40" s="930"/>
      <c r="D40" s="930"/>
      <c r="E40" s="880"/>
      <c r="F40" s="880"/>
      <c r="G40" s="880"/>
      <c r="H40" s="881"/>
      <c r="I40" s="881"/>
      <c r="J40" s="881"/>
      <c r="K40" s="846">
        <f t="shared" si="0"/>
        <v>0</v>
      </c>
      <c r="L40" s="881"/>
      <c r="M40" s="882"/>
      <c r="N40" s="930"/>
    </row>
    <row r="41" spans="1:14" ht="15" customHeight="1">
      <c r="A41" s="1271">
        <v>26</v>
      </c>
      <c r="B41" s="930"/>
      <c r="C41" s="930"/>
      <c r="D41" s="930"/>
      <c r="E41" s="880"/>
      <c r="F41" s="880"/>
      <c r="G41" s="880"/>
      <c r="H41" s="881"/>
      <c r="I41" s="881"/>
      <c r="J41" s="881"/>
      <c r="K41" s="846">
        <f t="shared" ref="K41:K69" si="1">I41+J41</f>
        <v>0</v>
      </c>
      <c r="L41" s="881"/>
      <c r="M41" s="882"/>
      <c r="N41" s="930"/>
    </row>
    <row r="42" spans="1:14" ht="15" customHeight="1">
      <c r="A42" s="1271">
        <v>27</v>
      </c>
      <c r="B42" s="930"/>
      <c r="C42" s="930"/>
      <c r="D42" s="930"/>
      <c r="E42" s="880"/>
      <c r="F42" s="880"/>
      <c r="G42" s="880"/>
      <c r="H42" s="881"/>
      <c r="I42" s="881"/>
      <c r="J42" s="881"/>
      <c r="K42" s="846">
        <f t="shared" si="1"/>
        <v>0</v>
      </c>
      <c r="L42" s="881"/>
      <c r="M42" s="882"/>
      <c r="N42" s="930"/>
    </row>
    <row r="43" spans="1:14" ht="15" customHeight="1">
      <c r="A43" s="1271">
        <v>28</v>
      </c>
      <c r="B43" s="930"/>
      <c r="C43" s="930"/>
      <c r="D43" s="930"/>
      <c r="E43" s="880"/>
      <c r="F43" s="880"/>
      <c r="G43" s="880"/>
      <c r="H43" s="881"/>
      <c r="I43" s="881"/>
      <c r="J43" s="881"/>
      <c r="K43" s="846">
        <f t="shared" si="1"/>
        <v>0</v>
      </c>
      <c r="L43" s="881"/>
      <c r="M43" s="882"/>
      <c r="N43" s="930"/>
    </row>
    <row r="44" spans="1:14" ht="15" customHeight="1">
      <c r="A44" s="1271">
        <v>29</v>
      </c>
      <c r="B44" s="930"/>
      <c r="C44" s="930"/>
      <c r="D44" s="930"/>
      <c r="E44" s="880"/>
      <c r="F44" s="880"/>
      <c r="G44" s="880"/>
      <c r="H44" s="881"/>
      <c r="I44" s="881"/>
      <c r="J44" s="881"/>
      <c r="K44" s="846">
        <f t="shared" si="1"/>
        <v>0</v>
      </c>
      <c r="L44" s="881"/>
      <c r="M44" s="882"/>
      <c r="N44" s="930"/>
    </row>
    <row r="45" spans="1:14" ht="15" customHeight="1">
      <c r="A45" s="1271">
        <v>30</v>
      </c>
      <c r="B45" s="930"/>
      <c r="C45" s="930"/>
      <c r="D45" s="930"/>
      <c r="E45" s="880"/>
      <c r="F45" s="880"/>
      <c r="G45" s="880"/>
      <c r="H45" s="881"/>
      <c r="I45" s="881"/>
      <c r="J45" s="881"/>
      <c r="K45" s="846">
        <f t="shared" si="1"/>
        <v>0</v>
      </c>
      <c r="L45" s="881"/>
      <c r="M45" s="882"/>
      <c r="N45" s="930"/>
    </row>
    <row r="46" spans="1:14" ht="15" customHeight="1">
      <c r="A46" s="1271">
        <v>31</v>
      </c>
      <c r="B46" s="930"/>
      <c r="C46" s="930"/>
      <c r="D46" s="930"/>
      <c r="E46" s="880"/>
      <c r="F46" s="880"/>
      <c r="G46" s="880"/>
      <c r="H46" s="881"/>
      <c r="I46" s="881"/>
      <c r="J46" s="881"/>
      <c r="K46" s="846">
        <f t="shared" si="1"/>
        <v>0</v>
      </c>
      <c r="L46" s="881"/>
      <c r="M46" s="882"/>
      <c r="N46" s="930"/>
    </row>
    <row r="47" spans="1:14" ht="15" customHeight="1">
      <c r="A47" s="1271">
        <v>32</v>
      </c>
      <c r="B47" s="930"/>
      <c r="C47" s="930"/>
      <c r="D47" s="930"/>
      <c r="E47" s="880"/>
      <c r="F47" s="880"/>
      <c r="G47" s="880"/>
      <c r="H47" s="881"/>
      <c r="I47" s="881"/>
      <c r="J47" s="881"/>
      <c r="K47" s="846">
        <f t="shared" si="1"/>
        <v>0</v>
      </c>
      <c r="L47" s="881"/>
      <c r="M47" s="882"/>
      <c r="N47" s="930"/>
    </row>
    <row r="48" spans="1:14" ht="15" customHeight="1">
      <c r="A48" s="1271">
        <v>33</v>
      </c>
      <c r="B48" s="930"/>
      <c r="C48" s="930"/>
      <c r="D48" s="930"/>
      <c r="E48" s="880"/>
      <c r="F48" s="880"/>
      <c r="G48" s="880"/>
      <c r="H48" s="881"/>
      <c r="I48" s="881"/>
      <c r="J48" s="881"/>
      <c r="K48" s="846">
        <f t="shared" si="1"/>
        <v>0</v>
      </c>
      <c r="L48" s="881"/>
      <c r="M48" s="882"/>
      <c r="N48" s="930"/>
    </row>
    <row r="49" spans="1:14" ht="15" customHeight="1">
      <c r="A49" s="1271">
        <v>34</v>
      </c>
      <c r="B49" s="930"/>
      <c r="C49" s="930"/>
      <c r="D49" s="930"/>
      <c r="E49" s="880"/>
      <c r="F49" s="880"/>
      <c r="G49" s="880"/>
      <c r="H49" s="881"/>
      <c r="I49" s="881"/>
      <c r="J49" s="881"/>
      <c r="K49" s="846">
        <f t="shared" si="1"/>
        <v>0</v>
      </c>
      <c r="L49" s="881"/>
      <c r="M49" s="882"/>
      <c r="N49" s="930"/>
    </row>
    <row r="50" spans="1:14" ht="15" customHeight="1">
      <c r="A50" s="1271">
        <v>35</v>
      </c>
      <c r="B50" s="930"/>
      <c r="C50" s="930"/>
      <c r="D50" s="930"/>
      <c r="E50" s="880"/>
      <c r="F50" s="880"/>
      <c r="G50" s="880"/>
      <c r="H50" s="881"/>
      <c r="I50" s="881"/>
      <c r="J50" s="881"/>
      <c r="K50" s="846">
        <f t="shared" si="1"/>
        <v>0</v>
      </c>
      <c r="L50" s="881"/>
      <c r="M50" s="882"/>
      <c r="N50" s="930"/>
    </row>
    <row r="51" spans="1:14" ht="15" customHeight="1">
      <c r="A51" s="1271">
        <v>36</v>
      </c>
      <c r="B51" s="930"/>
      <c r="C51" s="930"/>
      <c r="D51" s="930"/>
      <c r="E51" s="880"/>
      <c r="F51" s="880"/>
      <c r="G51" s="880"/>
      <c r="H51" s="881"/>
      <c r="I51" s="881"/>
      <c r="J51" s="881"/>
      <c r="K51" s="846">
        <f t="shared" si="1"/>
        <v>0</v>
      </c>
      <c r="L51" s="881"/>
      <c r="M51" s="882"/>
      <c r="N51" s="930"/>
    </row>
    <row r="52" spans="1:14" ht="15" customHeight="1">
      <c r="A52" s="1271">
        <v>37</v>
      </c>
      <c r="B52" s="930"/>
      <c r="C52" s="930"/>
      <c r="D52" s="930"/>
      <c r="E52" s="880"/>
      <c r="F52" s="880"/>
      <c r="G52" s="880"/>
      <c r="H52" s="881"/>
      <c r="I52" s="881"/>
      <c r="J52" s="881"/>
      <c r="K52" s="846">
        <f t="shared" si="1"/>
        <v>0</v>
      </c>
      <c r="L52" s="881"/>
      <c r="M52" s="882"/>
      <c r="N52" s="930"/>
    </row>
    <row r="53" spans="1:14" ht="15" customHeight="1">
      <c r="A53" s="1271">
        <v>38</v>
      </c>
      <c r="B53" s="930"/>
      <c r="C53" s="930"/>
      <c r="D53" s="930"/>
      <c r="E53" s="880"/>
      <c r="F53" s="880"/>
      <c r="G53" s="880"/>
      <c r="H53" s="881"/>
      <c r="I53" s="881"/>
      <c r="J53" s="881"/>
      <c r="K53" s="846">
        <f t="shared" si="1"/>
        <v>0</v>
      </c>
      <c r="L53" s="881"/>
      <c r="M53" s="882"/>
      <c r="N53" s="930"/>
    </row>
    <row r="54" spans="1:14" ht="15" customHeight="1">
      <c r="A54" s="1271">
        <v>39</v>
      </c>
      <c r="B54" s="930"/>
      <c r="C54" s="930"/>
      <c r="D54" s="930"/>
      <c r="E54" s="880"/>
      <c r="F54" s="880"/>
      <c r="G54" s="880"/>
      <c r="H54" s="881"/>
      <c r="I54" s="881"/>
      <c r="J54" s="881"/>
      <c r="K54" s="846">
        <f t="shared" si="1"/>
        <v>0</v>
      </c>
      <c r="L54" s="881"/>
      <c r="M54" s="882"/>
      <c r="N54" s="930"/>
    </row>
    <row r="55" spans="1:14" ht="15" customHeight="1">
      <c r="A55" s="1271">
        <v>40</v>
      </c>
      <c r="B55" s="930"/>
      <c r="C55" s="930"/>
      <c r="D55" s="930"/>
      <c r="E55" s="880"/>
      <c r="F55" s="880"/>
      <c r="G55" s="880"/>
      <c r="H55" s="881"/>
      <c r="I55" s="881"/>
      <c r="J55" s="881"/>
      <c r="K55" s="846">
        <f t="shared" si="1"/>
        <v>0</v>
      </c>
      <c r="L55" s="881"/>
      <c r="M55" s="882"/>
      <c r="N55" s="930"/>
    </row>
    <row r="56" spans="1:14" ht="15" customHeight="1">
      <c r="A56" s="1271">
        <v>41</v>
      </c>
      <c r="B56" s="930"/>
      <c r="C56" s="930"/>
      <c r="D56" s="930"/>
      <c r="E56" s="880"/>
      <c r="F56" s="880"/>
      <c r="G56" s="880"/>
      <c r="H56" s="881"/>
      <c r="I56" s="881"/>
      <c r="J56" s="881"/>
      <c r="K56" s="846">
        <f t="shared" si="1"/>
        <v>0</v>
      </c>
      <c r="L56" s="881"/>
      <c r="M56" s="882"/>
      <c r="N56" s="930"/>
    </row>
    <row r="57" spans="1:14" ht="15" customHeight="1">
      <c r="A57" s="1271">
        <v>42</v>
      </c>
      <c r="B57" s="930"/>
      <c r="C57" s="930"/>
      <c r="D57" s="930"/>
      <c r="E57" s="880"/>
      <c r="F57" s="880"/>
      <c r="G57" s="880"/>
      <c r="H57" s="881"/>
      <c r="I57" s="881"/>
      <c r="J57" s="881"/>
      <c r="K57" s="846">
        <f t="shared" si="1"/>
        <v>0</v>
      </c>
      <c r="L57" s="881"/>
      <c r="M57" s="882"/>
      <c r="N57" s="930"/>
    </row>
    <row r="58" spans="1:14" ht="15" customHeight="1">
      <c r="A58" s="1271">
        <v>43</v>
      </c>
      <c r="B58" s="930"/>
      <c r="C58" s="930"/>
      <c r="D58" s="930"/>
      <c r="E58" s="880"/>
      <c r="F58" s="880"/>
      <c r="G58" s="880"/>
      <c r="H58" s="881"/>
      <c r="I58" s="881"/>
      <c r="J58" s="881"/>
      <c r="K58" s="846">
        <f t="shared" si="1"/>
        <v>0</v>
      </c>
      <c r="L58" s="881"/>
      <c r="M58" s="882"/>
      <c r="N58" s="930"/>
    </row>
    <row r="59" spans="1:14" ht="15" customHeight="1">
      <c r="A59" s="1271">
        <v>44</v>
      </c>
      <c r="B59" s="930"/>
      <c r="C59" s="930"/>
      <c r="D59" s="930"/>
      <c r="E59" s="880"/>
      <c r="F59" s="880"/>
      <c r="G59" s="880"/>
      <c r="H59" s="881"/>
      <c r="I59" s="881"/>
      <c r="J59" s="881"/>
      <c r="K59" s="846">
        <f t="shared" si="1"/>
        <v>0</v>
      </c>
      <c r="L59" s="881"/>
      <c r="M59" s="882"/>
      <c r="N59" s="930"/>
    </row>
    <row r="60" spans="1:14" ht="15" customHeight="1">
      <c r="A60" s="1271">
        <v>45</v>
      </c>
      <c r="B60" s="930"/>
      <c r="C60" s="930"/>
      <c r="D60" s="930"/>
      <c r="E60" s="880"/>
      <c r="F60" s="880"/>
      <c r="G60" s="880"/>
      <c r="H60" s="881"/>
      <c r="I60" s="881"/>
      <c r="J60" s="881"/>
      <c r="K60" s="846">
        <f t="shared" si="1"/>
        <v>0</v>
      </c>
      <c r="L60" s="881"/>
      <c r="M60" s="882"/>
      <c r="N60" s="930"/>
    </row>
    <row r="61" spans="1:14" ht="15" customHeight="1">
      <c r="A61" s="1271">
        <v>46</v>
      </c>
      <c r="B61" s="930"/>
      <c r="C61" s="930"/>
      <c r="D61" s="930"/>
      <c r="E61" s="880"/>
      <c r="F61" s="880"/>
      <c r="G61" s="880"/>
      <c r="H61" s="881"/>
      <c r="I61" s="881"/>
      <c r="J61" s="881"/>
      <c r="K61" s="846">
        <f t="shared" si="1"/>
        <v>0</v>
      </c>
      <c r="L61" s="881"/>
      <c r="M61" s="882"/>
      <c r="N61" s="930"/>
    </row>
    <row r="62" spans="1:14" ht="15" customHeight="1">
      <c r="A62" s="1271">
        <v>47</v>
      </c>
      <c r="B62" s="930"/>
      <c r="C62" s="930"/>
      <c r="D62" s="930"/>
      <c r="E62" s="880"/>
      <c r="F62" s="880"/>
      <c r="G62" s="880"/>
      <c r="H62" s="881"/>
      <c r="I62" s="881"/>
      <c r="J62" s="881"/>
      <c r="K62" s="846">
        <f t="shared" si="1"/>
        <v>0</v>
      </c>
      <c r="L62" s="881"/>
      <c r="M62" s="882"/>
      <c r="N62" s="930"/>
    </row>
    <row r="63" spans="1:14" ht="15" customHeight="1">
      <c r="A63" s="1271">
        <v>48</v>
      </c>
      <c r="B63" s="930"/>
      <c r="C63" s="930"/>
      <c r="D63" s="930"/>
      <c r="E63" s="880"/>
      <c r="F63" s="880"/>
      <c r="G63" s="880"/>
      <c r="H63" s="881"/>
      <c r="I63" s="881"/>
      <c r="J63" s="881"/>
      <c r="K63" s="846">
        <f t="shared" si="1"/>
        <v>0</v>
      </c>
      <c r="L63" s="881"/>
      <c r="M63" s="882"/>
      <c r="N63" s="930"/>
    </row>
    <row r="64" spans="1:14" ht="15" customHeight="1">
      <c r="A64" s="1271">
        <v>49</v>
      </c>
      <c r="B64" s="930"/>
      <c r="C64" s="930"/>
      <c r="D64" s="930"/>
      <c r="E64" s="880"/>
      <c r="F64" s="880"/>
      <c r="G64" s="880"/>
      <c r="H64" s="881"/>
      <c r="I64" s="881"/>
      <c r="J64" s="881"/>
      <c r="K64" s="846">
        <f t="shared" si="1"/>
        <v>0</v>
      </c>
      <c r="L64" s="881"/>
      <c r="M64" s="882"/>
      <c r="N64" s="930"/>
    </row>
    <row r="65" spans="1:14" ht="15" customHeight="1">
      <c r="A65" s="1271">
        <v>50</v>
      </c>
      <c r="B65" s="930"/>
      <c r="C65" s="930"/>
      <c r="D65" s="930"/>
      <c r="E65" s="880"/>
      <c r="F65" s="880"/>
      <c r="G65" s="880"/>
      <c r="H65" s="881"/>
      <c r="I65" s="881"/>
      <c r="J65" s="881"/>
      <c r="K65" s="846">
        <f t="shared" si="1"/>
        <v>0</v>
      </c>
      <c r="L65" s="881"/>
      <c r="M65" s="882"/>
      <c r="N65" s="930"/>
    </row>
    <row r="66" spans="1:14" ht="15" customHeight="1">
      <c r="A66" s="1271">
        <v>51</v>
      </c>
      <c r="B66" s="930"/>
      <c r="C66" s="930"/>
      <c r="D66" s="930"/>
      <c r="E66" s="880"/>
      <c r="F66" s="880"/>
      <c r="G66" s="880"/>
      <c r="H66" s="881"/>
      <c r="I66" s="881"/>
      <c r="J66" s="881"/>
      <c r="K66" s="846">
        <f t="shared" si="1"/>
        <v>0</v>
      </c>
      <c r="L66" s="881"/>
      <c r="M66" s="882"/>
      <c r="N66" s="930"/>
    </row>
    <row r="67" spans="1:14" ht="15" customHeight="1">
      <c r="A67" s="1271">
        <v>52</v>
      </c>
      <c r="B67" s="930"/>
      <c r="C67" s="930"/>
      <c r="D67" s="930"/>
      <c r="E67" s="880"/>
      <c r="F67" s="880"/>
      <c r="G67" s="880"/>
      <c r="H67" s="881"/>
      <c r="I67" s="881"/>
      <c r="J67" s="881"/>
      <c r="K67" s="846">
        <f t="shared" si="1"/>
        <v>0</v>
      </c>
      <c r="L67" s="881"/>
      <c r="M67" s="882"/>
      <c r="N67" s="930"/>
    </row>
    <row r="68" spans="1:14" ht="15" customHeight="1">
      <c r="A68" s="1271">
        <v>53</v>
      </c>
      <c r="B68" s="930"/>
      <c r="C68" s="930"/>
      <c r="D68" s="930"/>
      <c r="E68" s="880"/>
      <c r="F68" s="880"/>
      <c r="G68" s="880"/>
      <c r="H68" s="881"/>
      <c r="I68" s="881"/>
      <c r="J68" s="881"/>
      <c r="K68" s="846">
        <f t="shared" si="1"/>
        <v>0</v>
      </c>
      <c r="L68" s="881"/>
      <c r="M68" s="882"/>
      <c r="N68" s="930"/>
    </row>
    <row r="69" spans="1:14" ht="15" customHeight="1">
      <c r="A69" s="1271">
        <v>54</v>
      </c>
      <c r="B69" s="930"/>
      <c r="C69" s="930"/>
      <c r="D69" s="930"/>
      <c r="E69" s="880"/>
      <c r="F69" s="880"/>
      <c r="G69" s="880"/>
      <c r="H69" s="881"/>
      <c r="I69" s="881"/>
      <c r="J69" s="881"/>
      <c r="K69" s="846">
        <f t="shared" si="1"/>
        <v>0</v>
      </c>
      <c r="L69" s="881"/>
      <c r="M69" s="882"/>
      <c r="N69" s="930"/>
    </row>
    <row r="70" spans="1:14" ht="15" customHeight="1">
      <c r="A70" s="1271">
        <v>55</v>
      </c>
      <c r="B70" s="930"/>
      <c r="C70" s="930"/>
      <c r="D70" s="930"/>
      <c r="E70" s="880"/>
      <c r="F70" s="880"/>
      <c r="G70" s="880"/>
      <c r="H70" s="881"/>
      <c r="I70" s="881"/>
      <c r="J70" s="881"/>
      <c r="K70" s="846">
        <f t="shared" ref="K70:K86" si="2">I70+J70</f>
        <v>0</v>
      </c>
      <c r="L70" s="881"/>
      <c r="M70" s="882"/>
      <c r="N70" s="930"/>
    </row>
    <row r="71" spans="1:14" ht="15" customHeight="1">
      <c r="A71" s="1271">
        <v>56</v>
      </c>
      <c r="B71" s="930"/>
      <c r="C71" s="930"/>
      <c r="D71" s="930"/>
      <c r="E71" s="880"/>
      <c r="F71" s="880"/>
      <c r="G71" s="880"/>
      <c r="H71" s="881"/>
      <c r="I71" s="881"/>
      <c r="J71" s="881"/>
      <c r="K71" s="846">
        <f t="shared" si="2"/>
        <v>0</v>
      </c>
      <c r="L71" s="881"/>
      <c r="M71" s="882"/>
      <c r="N71" s="930"/>
    </row>
    <row r="72" spans="1:14" ht="15" customHeight="1">
      <c r="A72" s="1271">
        <v>57</v>
      </c>
      <c r="B72" s="930"/>
      <c r="C72" s="930"/>
      <c r="D72" s="930"/>
      <c r="E72" s="880"/>
      <c r="F72" s="880"/>
      <c r="G72" s="880"/>
      <c r="H72" s="881"/>
      <c r="I72" s="881"/>
      <c r="J72" s="881"/>
      <c r="K72" s="846">
        <f t="shared" si="2"/>
        <v>0</v>
      </c>
      <c r="L72" s="881"/>
      <c r="M72" s="882"/>
      <c r="N72" s="930"/>
    </row>
    <row r="73" spans="1:14" ht="15" customHeight="1">
      <c r="A73" s="1271">
        <v>58</v>
      </c>
      <c r="B73" s="930"/>
      <c r="C73" s="930"/>
      <c r="D73" s="930"/>
      <c r="E73" s="880"/>
      <c r="F73" s="880"/>
      <c r="G73" s="880"/>
      <c r="H73" s="881"/>
      <c r="I73" s="881"/>
      <c r="J73" s="881"/>
      <c r="K73" s="846">
        <f t="shared" si="2"/>
        <v>0</v>
      </c>
      <c r="L73" s="881"/>
      <c r="M73" s="882"/>
      <c r="N73" s="930"/>
    </row>
    <row r="74" spans="1:14" ht="15" customHeight="1">
      <c r="A74" s="1271">
        <v>59</v>
      </c>
      <c r="B74" s="930"/>
      <c r="C74" s="930"/>
      <c r="D74" s="930"/>
      <c r="E74" s="880"/>
      <c r="F74" s="880"/>
      <c r="G74" s="880"/>
      <c r="H74" s="881"/>
      <c r="I74" s="881"/>
      <c r="J74" s="881"/>
      <c r="K74" s="846">
        <f t="shared" si="2"/>
        <v>0</v>
      </c>
      <c r="L74" s="881"/>
      <c r="M74" s="882"/>
      <c r="N74" s="930"/>
    </row>
    <row r="75" spans="1:14" ht="15" customHeight="1">
      <c r="A75" s="1271">
        <v>60</v>
      </c>
      <c r="B75" s="930"/>
      <c r="C75" s="930"/>
      <c r="D75" s="930"/>
      <c r="E75" s="880"/>
      <c r="F75" s="880"/>
      <c r="G75" s="880"/>
      <c r="H75" s="881"/>
      <c r="I75" s="881"/>
      <c r="J75" s="881"/>
      <c r="K75" s="846">
        <f t="shared" si="2"/>
        <v>0</v>
      </c>
      <c r="L75" s="881"/>
      <c r="M75" s="882"/>
      <c r="N75" s="930"/>
    </row>
    <row r="76" spans="1:14" ht="15" customHeight="1">
      <c r="A76" s="1271">
        <v>61</v>
      </c>
      <c r="B76" s="930"/>
      <c r="C76" s="930"/>
      <c r="D76" s="930"/>
      <c r="E76" s="880"/>
      <c r="F76" s="880"/>
      <c r="G76" s="880"/>
      <c r="H76" s="881"/>
      <c r="I76" s="881"/>
      <c r="J76" s="881"/>
      <c r="K76" s="846">
        <f t="shared" si="2"/>
        <v>0</v>
      </c>
      <c r="L76" s="881"/>
      <c r="M76" s="882"/>
      <c r="N76" s="930"/>
    </row>
    <row r="77" spans="1:14" ht="15" customHeight="1">
      <c r="A77" s="1271">
        <v>62</v>
      </c>
      <c r="B77" s="930"/>
      <c r="C77" s="930"/>
      <c r="D77" s="930"/>
      <c r="E77" s="880"/>
      <c r="F77" s="880"/>
      <c r="G77" s="880"/>
      <c r="H77" s="881"/>
      <c r="I77" s="881"/>
      <c r="J77" s="881"/>
      <c r="K77" s="846">
        <f t="shared" si="2"/>
        <v>0</v>
      </c>
      <c r="L77" s="881"/>
      <c r="M77" s="882"/>
      <c r="N77" s="930"/>
    </row>
    <row r="78" spans="1:14" ht="15" customHeight="1">
      <c r="A78" s="1271">
        <v>63</v>
      </c>
      <c r="B78" s="930"/>
      <c r="C78" s="930"/>
      <c r="D78" s="930"/>
      <c r="E78" s="880"/>
      <c r="F78" s="880"/>
      <c r="G78" s="880"/>
      <c r="H78" s="881"/>
      <c r="I78" s="881"/>
      <c r="J78" s="881"/>
      <c r="K78" s="846">
        <f t="shared" si="2"/>
        <v>0</v>
      </c>
      <c r="L78" s="881"/>
      <c r="M78" s="882"/>
      <c r="N78" s="930"/>
    </row>
    <row r="79" spans="1:14" ht="15" customHeight="1">
      <c r="A79" s="1271">
        <v>64</v>
      </c>
      <c r="B79" s="930"/>
      <c r="C79" s="930"/>
      <c r="D79" s="930"/>
      <c r="E79" s="880"/>
      <c r="F79" s="880"/>
      <c r="G79" s="880"/>
      <c r="H79" s="881"/>
      <c r="I79" s="881"/>
      <c r="J79" s="881"/>
      <c r="K79" s="846">
        <f t="shared" si="2"/>
        <v>0</v>
      </c>
      <c r="L79" s="881"/>
      <c r="M79" s="882"/>
      <c r="N79" s="930"/>
    </row>
    <row r="80" spans="1:14" ht="15" customHeight="1">
      <c r="A80" s="1271">
        <v>65</v>
      </c>
      <c r="B80" s="930"/>
      <c r="C80" s="930"/>
      <c r="D80" s="930"/>
      <c r="E80" s="880"/>
      <c r="F80" s="880"/>
      <c r="G80" s="880"/>
      <c r="H80" s="881"/>
      <c r="I80" s="881"/>
      <c r="J80" s="881"/>
      <c r="K80" s="846">
        <f t="shared" si="2"/>
        <v>0</v>
      </c>
      <c r="L80" s="881"/>
      <c r="M80" s="882"/>
      <c r="N80" s="930"/>
    </row>
    <row r="81" spans="1:14" ht="15" customHeight="1">
      <c r="A81" s="1271">
        <v>66</v>
      </c>
      <c r="B81" s="930"/>
      <c r="C81" s="930"/>
      <c r="D81" s="930"/>
      <c r="E81" s="880"/>
      <c r="F81" s="880"/>
      <c r="G81" s="880"/>
      <c r="H81" s="881"/>
      <c r="I81" s="881"/>
      <c r="J81" s="881"/>
      <c r="K81" s="846">
        <f t="shared" si="2"/>
        <v>0</v>
      </c>
      <c r="L81" s="881"/>
      <c r="M81" s="882"/>
      <c r="N81" s="930"/>
    </row>
    <row r="82" spans="1:14" ht="15" customHeight="1">
      <c r="A82" s="1271">
        <v>67</v>
      </c>
      <c r="B82" s="930"/>
      <c r="C82" s="930"/>
      <c r="D82" s="930"/>
      <c r="E82" s="880"/>
      <c r="F82" s="880"/>
      <c r="G82" s="880"/>
      <c r="H82" s="881"/>
      <c r="I82" s="881"/>
      <c r="J82" s="881"/>
      <c r="K82" s="846">
        <f t="shared" si="2"/>
        <v>0</v>
      </c>
      <c r="L82" s="881"/>
      <c r="M82" s="882"/>
      <c r="N82" s="930"/>
    </row>
    <row r="83" spans="1:14" ht="15" customHeight="1">
      <c r="A83" s="1271">
        <v>68</v>
      </c>
      <c r="B83" s="930"/>
      <c r="C83" s="930"/>
      <c r="D83" s="930"/>
      <c r="E83" s="880"/>
      <c r="F83" s="880"/>
      <c r="G83" s="880"/>
      <c r="H83" s="881"/>
      <c r="I83" s="881"/>
      <c r="J83" s="881"/>
      <c r="K83" s="846">
        <f t="shared" si="2"/>
        <v>0</v>
      </c>
      <c r="L83" s="881"/>
      <c r="M83" s="882"/>
      <c r="N83" s="930"/>
    </row>
    <row r="84" spans="1:14" ht="15" customHeight="1">
      <c r="A84" s="1271">
        <v>69</v>
      </c>
      <c r="B84" s="930"/>
      <c r="C84" s="930"/>
      <c r="D84" s="930"/>
      <c r="E84" s="880"/>
      <c r="F84" s="880"/>
      <c r="G84" s="880"/>
      <c r="H84" s="881"/>
      <c r="I84" s="881"/>
      <c r="J84" s="881"/>
      <c r="K84" s="846">
        <f t="shared" si="2"/>
        <v>0</v>
      </c>
      <c r="L84" s="881"/>
      <c r="M84" s="882"/>
      <c r="N84" s="930"/>
    </row>
    <row r="85" spans="1:14" ht="15" customHeight="1">
      <c r="A85" s="1271">
        <v>70</v>
      </c>
      <c r="B85" s="930"/>
      <c r="C85" s="930"/>
      <c r="D85" s="930"/>
      <c r="E85" s="880"/>
      <c r="F85" s="880"/>
      <c r="G85" s="880"/>
      <c r="H85" s="881"/>
      <c r="I85" s="881"/>
      <c r="J85" s="881"/>
      <c r="K85" s="846">
        <f t="shared" si="2"/>
        <v>0</v>
      </c>
      <c r="L85" s="881"/>
      <c r="M85" s="882"/>
      <c r="N85" s="930"/>
    </row>
    <row r="86" spans="1:14" ht="15" customHeight="1">
      <c r="A86" s="1271">
        <v>71</v>
      </c>
      <c r="B86" s="930"/>
      <c r="C86" s="930"/>
      <c r="D86" s="930"/>
      <c r="E86" s="880"/>
      <c r="F86" s="880"/>
      <c r="G86" s="880"/>
      <c r="H86" s="881"/>
      <c r="I86" s="881"/>
      <c r="J86" s="881"/>
      <c r="K86" s="846">
        <f t="shared" si="2"/>
        <v>0</v>
      </c>
      <c r="L86" s="881"/>
      <c r="M86" s="882"/>
      <c r="N86" s="930"/>
    </row>
    <row r="87" spans="1:14" ht="15" customHeight="1">
      <c r="A87" s="1271">
        <v>72</v>
      </c>
      <c r="B87" s="930"/>
      <c r="C87" s="930"/>
      <c r="D87" s="930"/>
      <c r="E87" s="880"/>
      <c r="F87" s="880"/>
      <c r="G87" s="880"/>
      <c r="H87" s="881"/>
      <c r="I87" s="881"/>
      <c r="J87" s="881"/>
      <c r="K87" s="846">
        <f t="shared" ref="K87:K214" si="3">I87+J87</f>
        <v>0</v>
      </c>
      <c r="L87" s="881"/>
      <c r="M87" s="882"/>
      <c r="N87" s="930"/>
    </row>
    <row r="88" spans="1:14" ht="15" customHeight="1">
      <c r="A88" s="1271">
        <v>73</v>
      </c>
      <c r="B88" s="930"/>
      <c r="C88" s="930"/>
      <c r="D88" s="930"/>
      <c r="E88" s="880"/>
      <c r="F88" s="880"/>
      <c r="G88" s="880"/>
      <c r="H88" s="881"/>
      <c r="I88" s="881"/>
      <c r="J88" s="881"/>
      <c r="K88" s="846">
        <f t="shared" si="3"/>
        <v>0</v>
      </c>
      <c r="L88" s="881"/>
      <c r="M88" s="882"/>
      <c r="N88" s="930"/>
    </row>
    <row r="89" spans="1:14" ht="15" customHeight="1">
      <c r="A89" s="1271">
        <v>74</v>
      </c>
      <c r="B89" s="930"/>
      <c r="C89" s="930"/>
      <c r="D89" s="930"/>
      <c r="E89" s="880"/>
      <c r="F89" s="880"/>
      <c r="G89" s="880"/>
      <c r="H89" s="881"/>
      <c r="I89" s="881"/>
      <c r="J89" s="881"/>
      <c r="K89" s="846">
        <f t="shared" si="3"/>
        <v>0</v>
      </c>
      <c r="L89" s="881"/>
      <c r="M89" s="882"/>
      <c r="N89" s="930"/>
    </row>
    <row r="90" spans="1:14" ht="15" customHeight="1">
      <c r="A90" s="1271">
        <v>75</v>
      </c>
      <c r="B90" s="930"/>
      <c r="C90" s="930"/>
      <c r="D90" s="930"/>
      <c r="E90" s="880"/>
      <c r="F90" s="880"/>
      <c r="G90" s="880"/>
      <c r="H90" s="881"/>
      <c r="I90" s="881"/>
      <c r="J90" s="881"/>
      <c r="K90" s="846">
        <f t="shared" si="3"/>
        <v>0</v>
      </c>
      <c r="L90" s="881"/>
      <c r="M90" s="882"/>
      <c r="N90" s="930"/>
    </row>
    <row r="91" spans="1:14" ht="15" customHeight="1">
      <c r="A91" s="1271">
        <v>76</v>
      </c>
      <c r="B91" s="930"/>
      <c r="C91" s="930"/>
      <c r="D91" s="930"/>
      <c r="E91" s="880"/>
      <c r="F91" s="880"/>
      <c r="G91" s="880"/>
      <c r="H91" s="881"/>
      <c r="I91" s="881"/>
      <c r="J91" s="881"/>
      <c r="K91" s="846">
        <f t="shared" si="3"/>
        <v>0</v>
      </c>
      <c r="L91" s="881"/>
      <c r="M91" s="882"/>
      <c r="N91" s="930"/>
    </row>
    <row r="92" spans="1:14" ht="15" customHeight="1">
      <c r="A92" s="1271">
        <v>77</v>
      </c>
      <c r="B92" s="930"/>
      <c r="C92" s="930"/>
      <c r="D92" s="930"/>
      <c r="E92" s="880"/>
      <c r="F92" s="880"/>
      <c r="G92" s="880"/>
      <c r="H92" s="881"/>
      <c r="I92" s="881"/>
      <c r="J92" s="881"/>
      <c r="K92" s="846">
        <f t="shared" si="3"/>
        <v>0</v>
      </c>
      <c r="L92" s="881"/>
      <c r="M92" s="882"/>
      <c r="N92" s="930"/>
    </row>
    <row r="93" spans="1:14" ht="15" customHeight="1">
      <c r="A93" s="1271">
        <v>78</v>
      </c>
      <c r="B93" s="930"/>
      <c r="C93" s="930"/>
      <c r="D93" s="930"/>
      <c r="E93" s="880"/>
      <c r="F93" s="880"/>
      <c r="G93" s="880"/>
      <c r="H93" s="881"/>
      <c r="I93" s="881"/>
      <c r="J93" s="881"/>
      <c r="K93" s="846">
        <f t="shared" si="3"/>
        <v>0</v>
      </c>
      <c r="L93" s="881"/>
      <c r="M93" s="882"/>
      <c r="N93" s="930"/>
    </row>
    <row r="94" spans="1:14" ht="15" customHeight="1">
      <c r="A94" s="1271">
        <v>79</v>
      </c>
      <c r="B94" s="930"/>
      <c r="C94" s="930"/>
      <c r="D94" s="930"/>
      <c r="E94" s="880"/>
      <c r="F94" s="880"/>
      <c r="G94" s="880"/>
      <c r="H94" s="881"/>
      <c r="I94" s="881"/>
      <c r="J94" s="881"/>
      <c r="K94" s="846">
        <f t="shared" si="3"/>
        <v>0</v>
      </c>
      <c r="L94" s="881"/>
      <c r="M94" s="882"/>
      <c r="N94" s="930"/>
    </row>
    <row r="95" spans="1:14" ht="15" customHeight="1">
      <c r="A95" s="1271">
        <v>80</v>
      </c>
      <c r="B95" s="930"/>
      <c r="C95" s="930"/>
      <c r="D95" s="930"/>
      <c r="E95" s="880"/>
      <c r="F95" s="880"/>
      <c r="G95" s="880"/>
      <c r="H95" s="881"/>
      <c r="I95" s="881"/>
      <c r="J95" s="881"/>
      <c r="K95" s="846">
        <f t="shared" si="3"/>
        <v>0</v>
      </c>
      <c r="L95" s="881"/>
      <c r="M95" s="882"/>
      <c r="N95" s="930"/>
    </row>
    <row r="96" spans="1:14" ht="15" customHeight="1">
      <c r="A96" s="1271">
        <v>81</v>
      </c>
      <c r="B96" s="930"/>
      <c r="C96" s="930"/>
      <c r="D96" s="930"/>
      <c r="E96" s="880"/>
      <c r="F96" s="880"/>
      <c r="G96" s="880"/>
      <c r="H96" s="881"/>
      <c r="I96" s="881"/>
      <c r="J96" s="881"/>
      <c r="K96" s="846">
        <f t="shared" si="3"/>
        <v>0</v>
      </c>
      <c r="L96" s="881"/>
      <c r="M96" s="882"/>
      <c r="N96" s="930"/>
    </row>
    <row r="97" spans="1:14" ht="15" customHeight="1">
      <c r="A97" s="1271">
        <v>82</v>
      </c>
      <c r="B97" s="930"/>
      <c r="C97" s="930"/>
      <c r="D97" s="930"/>
      <c r="E97" s="880"/>
      <c r="F97" s="880"/>
      <c r="G97" s="880"/>
      <c r="H97" s="881"/>
      <c r="I97" s="881"/>
      <c r="J97" s="881"/>
      <c r="K97" s="846">
        <f t="shared" si="3"/>
        <v>0</v>
      </c>
      <c r="L97" s="881"/>
      <c r="M97" s="882"/>
      <c r="N97" s="930"/>
    </row>
    <row r="98" spans="1:14" ht="15" customHeight="1">
      <c r="A98" s="1271">
        <v>83</v>
      </c>
      <c r="B98" s="930"/>
      <c r="C98" s="930"/>
      <c r="D98" s="930"/>
      <c r="E98" s="880"/>
      <c r="F98" s="880"/>
      <c r="G98" s="880"/>
      <c r="H98" s="881"/>
      <c r="I98" s="881"/>
      <c r="J98" s="881"/>
      <c r="K98" s="846">
        <f t="shared" si="3"/>
        <v>0</v>
      </c>
      <c r="L98" s="881"/>
      <c r="M98" s="882"/>
      <c r="N98" s="930"/>
    </row>
    <row r="99" spans="1:14" ht="15" customHeight="1">
      <c r="A99" s="1271">
        <v>84</v>
      </c>
      <c r="B99" s="930"/>
      <c r="C99" s="930"/>
      <c r="D99" s="930"/>
      <c r="E99" s="880"/>
      <c r="F99" s="880"/>
      <c r="G99" s="880"/>
      <c r="H99" s="881"/>
      <c r="I99" s="881"/>
      <c r="J99" s="881"/>
      <c r="K99" s="846">
        <f t="shared" si="3"/>
        <v>0</v>
      </c>
      <c r="L99" s="881"/>
      <c r="M99" s="882"/>
      <c r="N99" s="930"/>
    </row>
    <row r="100" spans="1:14" ht="15" customHeight="1">
      <c r="A100" s="1271">
        <v>85</v>
      </c>
      <c r="B100" s="930"/>
      <c r="C100" s="930"/>
      <c r="D100" s="930"/>
      <c r="E100" s="880"/>
      <c r="F100" s="880"/>
      <c r="G100" s="880"/>
      <c r="H100" s="881"/>
      <c r="I100" s="881"/>
      <c r="J100" s="881"/>
      <c r="K100" s="846">
        <f t="shared" si="3"/>
        <v>0</v>
      </c>
      <c r="L100" s="881"/>
      <c r="M100" s="882"/>
      <c r="N100" s="930"/>
    </row>
    <row r="101" spans="1:14" ht="15" customHeight="1">
      <c r="A101" s="1271">
        <v>86</v>
      </c>
      <c r="B101" s="930"/>
      <c r="C101" s="930"/>
      <c r="D101" s="930"/>
      <c r="E101" s="880"/>
      <c r="F101" s="880"/>
      <c r="G101" s="880"/>
      <c r="H101" s="881"/>
      <c r="I101" s="881"/>
      <c r="J101" s="881"/>
      <c r="K101" s="846">
        <f t="shared" si="3"/>
        <v>0</v>
      </c>
      <c r="L101" s="881"/>
      <c r="M101" s="882"/>
      <c r="N101" s="930"/>
    </row>
    <row r="102" spans="1:14" ht="15" customHeight="1">
      <c r="A102" s="1271">
        <v>87</v>
      </c>
      <c r="B102" s="930"/>
      <c r="C102" s="930"/>
      <c r="D102" s="930"/>
      <c r="E102" s="880"/>
      <c r="F102" s="880"/>
      <c r="G102" s="880"/>
      <c r="H102" s="881"/>
      <c r="I102" s="881"/>
      <c r="J102" s="881"/>
      <c r="K102" s="846">
        <f t="shared" si="3"/>
        <v>0</v>
      </c>
      <c r="L102" s="881"/>
      <c r="M102" s="882"/>
      <c r="N102" s="930"/>
    </row>
    <row r="103" spans="1:14" ht="15" customHeight="1">
      <c r="A103" s="1271">
        <v>88</v>
      </c>
      <c r="B103" s="930"/>
      <c r="C103" s="930"/>
      <c r="D103" s="930"/>
      <c r="E103" s="880"/>
      <c r="F103" s="880"/>
      <c r="G103" s="880"/>
      <c r="H103" s="881"/>
      <c r="I103" s="881"/>
      <c r="J103" s="881"/>
      <c r="K103" s="846">
        <f t="shared" si="3"/>
        <v>0</v>
      </c>
      <c r="L103" s="881"/>
      <c r="M103" s="882"/>
      <c r="N103" s="930"/>
    </row>
    <row r="104" spans="1:14" ht="15" customHeight="1">
      <c r="A104" s="1271">
        <v>89</v>
      </c>
      <c r="B104" s="930"/>
      <c r="C104" s="930"/>
      <c r="D104" s="930"/>
      <c r="E104" s="880"/>
      <c r="F104" s="880"/>
      <c r="G104" s="880"/>
      <c r="H104" s="881"/>
      <c r="I104" s="881"/>
      <c r="J104" s="881"/>
      <c r="K104" s="846">
        <f t="shared" si="3"/>
        <v>0</v>
      </c>
      <c r="L104" s="881"/>
      <c r="M104" s="882"/>
      <c r="N104" s="930"/>
    </row>
    <row r="105" spans="1:14" ht="15" customHeight="1">
      <c r="A105" s="1271">
        <v>90</v>
      </c>
      <c r="B105" s="930"/>
      <c r="C105" s="930"/>
      <c r="D105" s="930"/>
      <c r="E105" s="880"/>
      <c r="F105" s="880"/>
      <c r="G105" s="880"/>
      <c r="H105" s="881"/>
      <c r="I105" s="881"/>
      <c r="J105" s="881"/>
      <c r="K105" s="846">
        <f t="shared" si="3"/>
        <v>0</v>
      </c>
      <c r="L105" s="881"/>
      <c r="M105" s="882"/>
      <c r="N105" s="930"/>
    </row>
    <row r="106" spans="1:14" ht="15" customHeight="1">
      <c r="A106" s="1271">
        <v>91</v>
      </c>
      <c r="B106" s="930"/>
      <c r="C106" s="930"/>
      <c r="D106" s="930"/>
      <c r="E106" s="880"/>
      <c r="F106" s="880"/>
      <c r="G106" s="880"/>
      <c r="H106" s="881"/>
      <c r="I106" s="881"/>
      <c r="J106" s="881"/>
      <c r="K106" s="846">
        <f t="shared" si="3"/>
        <v>0</v>
      </c>
      <c r="L106" s="881"/>
      <c r="M106" s="882"/>
      <c r="N106" s="930"/>
    </row>
    <row r="107" spans="1:14" ht="15" customHeight="1">
      <c r="A107" s="1271">
        <v>92</v>
      </c>
      <c r="B107" s="930"/>
      <c r="C107" s="930"/>
      <c r="D107" s="930"/>
      <c r="E107" s="880"/>
      <c r="F107" s="880"/>
      <c r="G107" s="880"/>
      <c r="H107" s="881"/>
      <c r="I107" s="881"/>
      <c r="J107" s="881"/>
      <c r="K107" s="846">
        <f t="shared" si="3"/>
        <v>0</v>
      </c>
      <c r="L107" s="881"/>
      <c r="M107" s="882"/>
      <c r="N107" s="930"/>
    </row>
    <row r="108" spans="1:14" ht="15" customHeight="1">
      <c r="A108" s="1271">
        <v>93</v>
      </c>
      <c r="B108" s="930"/>
      <c r="C108" s="930"/>
      <c r="D108" s="930"/>
      <c r="E108" s="880"/>
      <c r="F108" s="880"/>
      <c r="G108" s="880"/>
      <c r="H108" s="881"/>
      <c r="I108" s="881"/>
      <c r="J108" s="881"/>
      <c r="K108" s="846">
        <f t="shared" si="3"/>
        <v>0</v>
      </c>
      <c r="L108" s="881"/>
      <c r="M108" s="882"/>
      <c r="N108" s="930"/>
    </row>
    <row r="109" spans="1:14" ht="15" customHeight="1">
      <c r="A109" s="1271">
        <v>94</v>
      </c>
      <c r="B109" s="930"/>
      <c r="C109" s="930"/>
      <c r="D109" s="930"/>
      <c r="E109" s="880"/>
      <c r="F109" s="880"/>
      <c r="G109" s="880"/>
      <c r="H109" s="881"/>
      <c r="I109" s="881"/>
      <c r="J109" s="881"/>
      <c r="K109" s="846">
        <f t="shared" si="3"/>
        <v>0</v>
      </c>
      <c r="L109" s="881"/>
      <c r="M109" s="882"/>
      <c r="N109" s="930"/>
    </row>
    <row r="110" spans="1:14" ht="15" customHeight="1">
      <c r="A110" s="1271">
        <v>95</v>
      </c>
      <c r="B110" s="930"/>
      <c r="C110" s="930"/>
      <c r="D110" s="930"/>
      <c r="E110" s="880"/>
      <c r="F110" s="880"/>
      <c r="G110" s="880"/>
      <c r="H110" s="881"/>
      <c r="I110" s="881"/>
      <c r="J110" s="881"/>
      <c r="K110" s="846">
        <f t="shared" si="3"/>
        <v>0</v>
      </c>
      <c r="L110" s="881"/>
      <c r="M110" s="882"/>
      <c r="N110" s="930"/>
    </row>
    <row r="111" spans="1:14" ht="15" customHeight="1">
      <c r="A111" s="1271">
        <v>96</v>
      </c>
      <c r="B111" s="930"/>
      <c r="C111" s="930"/>
      <c r="D111" s="930"/>
      <c r="E111" s="880"/>
      <c r="F111" s="880"/>
      <c r="G111" s="880"/>
      <c r="H111" s="881"/>
      <c r="I111" s="881"/>
      <c r="J111" s="881"/>
      <c r="K111" s="846">
        <f t="shared" si="3"/>
        <v>0</v>
      </c>
      <c r="L111" s="881"/>
      <c r="M111" s="882"/>
      <c r="N111" s="930"/>
    </row>
    <row r="112" spans="1:14" ht="15" customHeight="1">
      <c r="A112" s="1271">
        <v>97</v>
      </c>
      <c r="B112" s="930"/>
      <c r="C112" s="930"/>
      <c r="D112" s="930"/>
      <c r="E112" s="880"/>
      <c r="F112" s="880"/>
      <c r="G112" s="880"/>
      <c r="H112" s="881"/>
      <c r="I112" s="881"/>
      <c r="J112" s="881"/>
      <c r="K112" s="846">
        <f t="shared" si="3"/>
        <v>0</v>
      </c>
      <c r="L112" s="881"/>
      <c r="M112" s="882"/>
      <c r="N112" s="930"/>
    </row>
    <row r="113" spans="1:14" ht="15" customHeight="1">
      <c r="A113" s="1271">
        <v>98</v>
      </c>
      <c r="B113" s="930"/>
      <c r="C113" s="930"/>
      <c r="D113" s="930"/>
      <c r="E113" s="880"/>
      <c r="F113" s="880"/>
      <c r="G113" s="880"/>
      <c r="H113" s="881"/>
      <c r="I113" s="881"/>
      <c r="J113" s="881"/>
      <c r="K113" s="846">
        <f t="shared" si="3"/>
        <v>0</v>
      </c>
      <c r="L113" s="881"/>
      <c r="M113" s="882"/>
      <c r="N113" s="930"/>
    </row>
    <row r="114" spans="1:14" ht="15" customHeight="1">
      <c r="A114" s="1271">
        <v>99</v>
      </c>
      <c r="B114" s="930"/>
      <c r="C114" s="930"/>
      <c r="D114" s="930"/>
      <c r="E114" s="880"/>
      <c r="F114" s="880"/>
      <c r="G114" s="880"/>
      <c r="H114" s="881"/>
      <c r="I114" s="881"/>
      <c r="J114" s="881"/>
      <c r="K114" s="846">
        <f t="shared" si="3"/>
        <v>0</v>
      </c>
      <c r="L114" s="881"/>
      <c r="M114" s="882"/>
      <c r="N114" s="930"/>
    </row>
    <row r="115" spans="1:14" ht="15" customHeight="1">
      <c r="A115" s="1271">
        <v>100</v>
      </c>
      <c r="B115" s="930"/>
      <c r="C115" s="930"/>
      <c r="D115" s="930"/>
      <c r="E115" s="880"/>
      <c r="F115" s="880"/>
      <c r="G115" s="880"/>
      <c r="H115" s="881"/>
      <c r="I115" s="881"/>
      <c r="J115" s="881"/>
      <c r="K115" s="846">
        <f t="shared" si="3"/>
        <v>0</v>
      </c>
      <c r="L115" s="881"/>
      <c r="M115" s="882"/>
      <c r="N115" s="930"/>
    </row>
    <row r="116" spans="1:14" ht="15" customHeight="1">
      <c r="A116" s="1271">
        <v>101</v>
      </c>
      <c r="B116" s="930"/>
      <c r="C116" s="930"/>
      <c r="D116" s="930"/>
      <c r="E116" s="880"/>
      <c r="F116" s="880"/>
      <c r="G116" s="880"/>
      <c r="H116" s="881"/>
      <c r="I116" s="881"/>
      <c r="J116" s="881"/>
      <c r="K116" s="846">
        <f t="shared" si="3"/>
        <v>0</v>
      </c>
      <c r="L116" s="881"/>
      <c r="M116" s="882"/>
      <c r="N116" s="930"/>
    </row>
    <row r="117" spans="1:14" ht="15" customHeight="1">
      <c r="A117" s="1271">
        <v>102</v>
      </c>
      <c r="B117" s="930"/>
      <c r="C117" s="930"/>
      <c r="D117" s="930"/>
      <c r="E117" s="880"/>
      <c r="F117" s="880"/>
      <c r="G117" s="880"/>
      <c r="H117" s="881"/>
      <c r="I117" s="881"/>
      <c r="J117" s="881"/>
      <c r="K117" s="846">
        <f t="shared" si="3"/>
        <v>0</v>
      </c>
      <c r="L117" s="881"/>
      <c r="M117" s="882"/>
      <c r="N117" s="930"/>
    </row>
    <row r="118" spans="1:14" ht="15" customHeight="1">
      <c r="A118" s="1271">
        <v>103</v>
      </c>
      <c r="B118" s="930"/>
      <c r="C118" s="930"/>
      <c r="D118" s="930"/>
      <c r="E118" s="880"/>
      <c r="F118" s="880"/>
      <c r="G118" s="880"/>
      <c r="H118" s="881"/>
      <c r="I118" s="881"/>
      <c r="J118" s="881"/>
      <c r="K118" s="846">
        <f t="shared" si="3"/>
        <v>0</v>
      </c>
      <c r="L118" s="881"/>
      <c r="M118" s="882"/>
      <c r="N118" s="930"/>
    </row>
    <row r="119" spans="1:14" ht="15" customHeight="1">
      <c r="A119" s="1271">
        <v>104</v>
      </c>
      <c r="B119" s="930"/>
      <c r="C119" s="930"/>
      <c r="D119" s="930"/>
      <c r="E119" s="880"/>
      <c r="F119" s="880"/>
      <c r="G119" s="880"/>
      <c r="H119" s="881"/>
      <c r="I119" s="881"/>
      <c r="J119" s="881"/>
      <c r="K119" s="846">
        <f t="shared" si="3"/>
        <v>0</v>
      </c>
      <c r="L119" s="881"/>
      <c r="M119" s="882"/>
      <c r="N119" s="930"/>
    </row>
    <row r="120" spans="1:14" ht="15" customHeight="1">
      <c r="A120" s="1271">
        <v>105</v>
      </c>
      <c r="B120" s="930"/>
      <c r="C120" s="930"/>
      <c r="D120" s="930"/>
      <c r="E120" s="880"/>
      <c r="F120" s="880"/>
      <c r="G120" s="880"/>
      <c r="H120" s="881"/>
      <c r="I120" s="881"/>
      <c r="J120" s="881"/>
      <c r="K120" s="846">
        <f t="shared" si="3"/>
        <v>0</v>
      </c>
      <c r="L120" s="881"/>
      <c r="M120" s="882"/>
      <c r="N120" s="930"/>
    </row>
    <row r="121" spans="1:14" ht="15" customHeight="1">
      <c r="A121" s="1271">
        <v>106</v>
      </c>
      <c r="B121" s="930"/>
      <c r="C121" s="930"/>
      <c r="D121" s="930"/>
      <c r="E121" s="880"/>
      <c r="F121" s="880"/>
      <c r="G121" s="880"/>
      <c r="H121" s="881"/>
      <c r="I121" s="881"/>
      <c r="J121" s="881"/>
      <c r="K121" s="846">
        <f t="shared" si="3"/>
        <v>0</v>
      </c>
      <c r="L121" s="881"/>
      <c r="M121" s="882"/>
      <c r="N121" s="930"/>
    </row>
    <row r="122" spans="1:14" ht="15" customHeight="1">
      <c r="A122" s="1271">
        <v>107</v>
      </c>
      <c r="B122" s="930"/>
      <c r="C122" s="930"/>
      <c r="D122" s="930"/>
      <c r="E122" s="880"/>
      <c r="F122" s="880"/>
      <c r="G122" s="880"/>
      <c r="H122" s="881"/>
      <c r="I122" s="881"/>
      <c r="J122" s="881"/>
      <c r="K122" s="846">
        <f t="shared" si="3"/>
        <v>0</v>
      </c>
      <c r="L122" s="881"/>
      <c r="M122" s="882"/>
      <c r="N122" s="930"/>
    </row>
    <row r="123" spans="1:14" ht="15" customHeight="1">
      <c r="A123" s="1271">
        <v>108</v>
      </c>
      <c r="B123" s="930"/>
      <c r="C123" s="930"/>
      <c r="D123" s="930"/>
      <c r="E123" s="880"/>
      <c r="F123" s="880"/>
      <c r="G123" s="880"/>
      <c r="H123" s="881"/>
      <c r="I123" s="881"/>
      <c r="J123" s="881"/>
      <c r="K123" s="846">
        <f t="shared" si="3"/>
        <v>0</v>
      </c>
      <c r="L123" s="881"/>
      <c r="M123" s="882"/>
      <c r="N123" s="930"/>
    </row>
    <row r="124" spans="1:14" ht="15" customHeight="1">
      <c r="A124" s="1271">
        <v>109</v>
      </c>
      <c r="B124" s="930"/>
      <c r="C124" s="930"/>
      <c r="D124" s="930"/>
      <c r="E124" s="880"/>
      <c r="F124" s="880"/>
      <c r="G124" s="880"/>
      <c r="H124" s="881"/>
      <c r="I124" s="881"/>
      <c r="J124" s="881"/>
      <c r="K124" s="846">
        <f t="shared" si="3"/>
        <v>0</v>
      </c>
      <c r="L124" s="881"/>
      <c r="M124" s="882"/>
      <c r="N124" s="930"/>
    </row>
    <row r="125" spans="1:14" ht="15" customHeight="1">
      <c r="A125" s="1271">
        <v>110</v>
      </c>
      <c r="B125" s="930"/>
      <c r="C125" s="930"/>
      <c r="D125" s="930"/>
      <c r="E125" s="880"/>
      <c r="F125" s="880"/>
      <c r="G125" s="880"/>
      <c r="H125" s="881"/>
      <c r="I125" s="881"/>
      <c r="J125" s="881"/>
      <c r="K125" s="846">
        <f t="shared" si="3"/>
        <v>0</v>
      </c>
      <c r="L125" s="881"/>
      <c r="M125" s="882"/>
      <c r="N125" s="930"/>
    </row>
    <row r="126" spans="1:14" ht="15" customHeight="1">
      <c r="A126" s="1271">
        <v>111</v>
      </c>
      <c r="B126" s="930"/>
      <c r="C126" s="930"/>
      <c r="D126" s="930"/>
      <c r="E126" s="880"/>
      <c r="F126" s="880"/>
      <c r="G126" s="880"/>
      <c r="H126" s="881"/>
      <c r="I126" s="881"/>
      <c r="J126" s="881"/>
      <c r="K126" s="846">
        <f t="shared" si="3"/>
        <v>0</v>
      </c>
      <c r="L126" s="881"/>
      <c r="M126" s="882"/>
      <c r="N126" s="930"/>
    </row>
    <row r="127" spans="1:14" ht="15" customHeight="1">
      <c r="A127" s="1271">
        <v>112</v>
      </c>
      <c r="B127" s="930"/>
      <c r="C127" s="930"/>
      <c r="D127" s="930"/>
      <c r="E127" s="880"/>
      <c r="F127" s="880"/>
      <c r="G127" s="880"/>
      <c r="H127" s="881"/>
      <c r="I127" s="881"/>
      <c r="J127" s="881"/>
      <c r="K127" s="846">
        <f t="shared" si="3"/>
        <v>0</v>
      </c>
      <c r="L127" s="881"/>
      <c r="M127" s="882"/>
      <c r="N127" s="930"/>
    </row>
    <row r="128" spans="1:14" ht="15" customHeight="1">
      <c r="A128" s="1271">
        <v>113</v>
      </c>
      <c r="B128" s="930"/>
      <c r="C128" s="930"/>
      <c r="D128" s="930"/>
      <c r="E128" s="880"/>
      <c r="F128" s="880"/>
      <c r="G128" s="880"/>
      <c r="H128" s="881"/>
      <c r="I128" s="881"/>
      <c r="J128" s="881"/>
      <c r="K128" s="846">
        <f t="shared" si="3"/>
        <v>0</v>
      </c>
      <c r="L128" s="881"/>
      <c r="M128" s="882"/>
      <c r="N128" s="930"/>
    </row>
    <row r="129" spans="1:14" ht="15" customHeight="1">
      <c r="A129" s="1271">
        <v>114</v>
      </c>
      <c r="B129" s="930"/>
      <c r="C129" s="930"/>
      <c r="D129" s="930"/>
      <c r="E129" s="880"/>
      <c r="F129" s="880"/>
      <c r="G129" s="880"/>
      <c r="H129" s="881"/>
      <c r="I129" s="881"/>
      <c r="J129" s="881"/>
      <c r="K129" s="846">
        <f t="shared" si="3"/>
        <v>0</v>
      </c>
      <c r="L129" s="881"/>
      <c r="M129" s="882"/>
      <c r="N129" s="930"/>
    </row>
    <row r="130" spans="1:14" ht="15" customHeight="1">
      <c r="A130" s="1271">
        <v>115</v>
      </c>
      <c r="B130" s="930"/>
      <c r="C130" s="930"/>
      <c r="D130" s="930"/>
      <c r="E130" s="880"/>
      <c r="F130" s="880"/>
      <c r="G130" s="880"/>
      <c r="H130" s="881"/>
      <c r="I130" s="881"/>
      <c r="J130" s="881"/>
      <c r="K130" s="846">
        <f t="shared" si="3"/>
        <v>0</v>
      </c>
      <c r="L130" s="881"/>
      <c r="M130" s="882"/>
      <c r="N130" s="930"/>
    </row>
    <row r="131" spans="1:14" ht="15" customHeight="1">
      <c r="A131" s="1271">
        <v>116</v>
      </c>
      <c r="B131" s="930"/>
      <c r="C131" s="930"/>
      <c r="D131" s="930"/>
      <c r="E131" s="880"/>
      <c r="F131" s="880"/>
      <c r="G131" s="880"/>
      <c r="H131" s="881"/>
      <c r="I131" s="881"/>
      <c r="J131" s="881"/>
      <c r="K131" s="846">
        <f t="shared" si="3"/>
        <v>0</v>
      </c>
      <c r="L131" s="881"/>
      <c r="M131" s="882"/>
      <c r="N131" s="930"/>
    </row>
    <row r="132" spans="1:14" ht="15" customHeight="1">
      <c r="A132" s="1271">
        <v>117</v>
      </c>
      <c r="B132" s="930"/>
      <c r="C132" s="930"/>
      <c r="D132" s="930"/>
      <c r="E132" s="880"/>
      <c r="F132" s="880"/>
      <c r="G132" s="880"/>
      <c r="H132" s="881"/>
      <c r="I132" s="881"/>
      <c r="J132" s="881"/>
      <c r="K132" s="846">
        <f t="shared" si="3"/>
        <v>0</v>
      </c>
      <c r="L132" s="881"/>
      <c r="M132" s="882"/>
      <c r="N132" s="930"/>
    </row>
    <row r="133" spans="1:14" ht="15" customHeight="1">
      <c r="A133" s="1271">
        <v>118</v>
      </c>
      <c r="B133" s="930"/>
      <c r="C133" s="930"/>
      <c r="D133" s="930"/>
      <c r="E133" s="880"/>
      <c r="F133" s="880"/>
      <c r="G133" s="880"/>
      <c r="H133" s="881"/>
      <c r="I133" s="881"/>
      <c r="J133" s="881"/>
      <c r="K133" s="846">
        <f t="shared" si="3"/>
        <v>0</v>
      </c>
      <c r="L133" s="881"/>
      <c r="M133" s="882"/>
      <c r="N133" s="930"/>
    </row>
    <row r="134" spans="1:14" ht="15" customHeight="1">
      <c r="A134" s="1271">
        <v>119</v>
      </c>
      <c r="B134" s="930"/>
      <c r="C134" s="930"/>
      <c r="D134" s="930"/>
      <c r="E134" s="880"/>
      <c r="F134" s="880"/>
      <c r="G134" s="880"/>
      <c r="H134" s="881"/>
      <c r="I134" s="881"/>
      <c r="J134" s="881"/>
      <c r="K134" s="846">
        <f t="shared" si="3"/>
        <v>0</v>
      </c>
      <c r="L134" s="881"/>
      <c r="M134" s="882"/>
      <c r="N134" s="930"/>
    </row>
    <row r="135" spans="1:14" ht="15" customHeight="1">
      <c r="A135" s="1271">
        <v>120</v>
      </c>
      <c r="B135" s="930"/>
      <c r="C135" s="930"/>
      <c r="D135" s="930"/>
      <c r="E135" s="880"/>
      <c r="F135" s="880"/>
      <c r="G135" s="880"/>
      <c r="H135" s="881"/>
      <c r="I135" s="881"/>
      <c r="J135" s="881"/>
      <c r="K135" s="846">
        <f t="shared" si="3"/>
        <v>0</v>
      </c>
      <c r="L135" s="881"/>
      <c r="M135" s="882"/>
      <c r="N135" s="930"/>
    </row>
    <row r="136" spans="1:14" ht="15" customHeight="1">
      <c r="A136" s="1271">
        <v>121</v>
      </c>
      <c r="B136" s="930"/>
      <c r="C136" s="930"/>
      <c r="D136" s="930"/>
      <c r="E136" s="880"/>
      <c r="F136" s="880"/>
      <c r="G136" s="880"/>
      <c r="H136" s="881"/>
      <c r="I136" s="881"/>
      <c r="J136" s="881"/>
      <c r="K136" s="846">
        <f t="shared" si="3"/>
        <v>0</v>
      </c>
      <c r="L136" s="881"/>
      <c r="M136" s="882"/>
      <c r="N136" s="930"/>
    </row>
    <row r="137" spans="1:14" ht="15" customHeight="1">
      <c r="A137" s="1271">
        <v>122</v>
      </c>
      <c r="B137" s="930"/>
      <c r="C137" s="930"/>
      <c r="D137" s="930"/>
      <c r="E137" s="880"/>
      <c r="F137" s="880"/>
      <c r="G137" s="880"/>
      <c r="H137" s="881"/>
      <c r="I137" s="881"/>
      <c r="J137" s="881"/>
      <c r="K137" s="846">
        <f t="shared" si="3"/>
        <v>0</v>
      </c>
      <c r="L137" s="881"/>
      <c r="M137" s="882"/>
      <c r="N137" s="930"/>
    </row>
    <row r="138" spans="1:14" ht="15" customHeight="1">
      <c r="A138" s="1271">
        <v>123</v>
      </c>
      <c r="B138" s="930"/>
      <c r="C138" s="930"/>
      <c r="D138" s="930"/>
      <c r="E138" s="880"/>
      <c r="F138" s="880"/>
      <c r="G138" s="880"/>
      <c r="H138" s="881"/>
      <c r="I138" s="881"/>
      <c r="J138" s="881"/>
      <c r="K138" s="846">
        <f t="shared" si="3"/>
        <v>0</v>
      </c>
      <c r="L138" s="881"/>
      <c r="M138" s="882"/>
      <c r="N138" s="930"/>
    </row>
    <row r="139" spans="1:14" ht="15" customHeight="1">
      <c r="A139" s="1271">
        <v>124</v>
      </c>
      <c r="B139" s="930"/>
      <c r="C139" s="930"/>
      <c r="D139" s="930"/>
      <c r="E139" s="880"/>
      <c r="F139" s="880"/>
      <c r="G139" s="880"/>
      <c r="H139" s="881"/>
      <c r="I139" s="881"/>
      <c r="J139" s="881"/>
      <c r="K139" s="846">
        <f t="shared" si="3"/>
        <v>0</v>
      </c>
      <c r="L139" s="881"/>
      <c r="M139" s="882"/>
      <c r="N139" s="930"/>
    </row>
    <row r="140" spans="1:14" ht="15" customHeight="1">
      <c r="A140" s="1271">
        <v>125</v>
      </c>
      <c r="B140" s="930"/>
      <c r="C140" s="930"/>
      <c r="D140" s="930"/>
      <c r="E140" s="880"/>
      <c r="F140" s="880"/>
      <c r="G140" s="880"/>
      <c r="H140" s="881"/>
      <c r="I140" s="881"/>
      <c r="J140" s="881"/>
      <c r="K140" s="846">
        <f t="shared" si="3"/>
        <v>0</v>
      </c>
      <c r="L140" s="881"/>
      <c r="M140" s="882"/>
      <c r="N140" s="930"/>
    </row>
    <row r="141" spans="1:14" ht="15" customHeight="1">
      <c r="A141" s="1271">
        <v>126</v>
      </c>
      <c r="B141" s="930"/>
      <c r="C141" s="930"/>
      <c r="D141" s="930"/>
      <c r="E141" s="880"/>
      <c r="F141" s="880"/>
      <c r="G141" s="880"/>
      <c r="H141" s="881"/>
      <c r="I141" s="881"/>
      <c r="J141" s="881"/>
      <c r="K141" s="846">
        <f t="shared" si="3"/>
        <v>0</v>
      </c>
      <c r="L141" s="881"/>
      <c r="M141" s="882"/>
      <c r="N141" s="930"/>
    </row>
    <row r="142" spans="1:14" ht="15" customHeight="1">
      <c r="A142" s="1271">
        <v>127</v>
      </c>
      <c r="B142" s="930"/>
      <c r="C142" s="930"/>
      <c r="D142" s="930"/>
      <c r="E142" s="880"/>
      <c r="F142" s="880"/>
      <c r="G142" s="880"/>
      <c r="H142" s="881"/>
      <c r="I142" s="881"/>
      <c r="J142" s="881"/>
      <c r="K142" s="846">
        <f t="shared" si="3"/>
        <v>0</v>
      </c>
      <c r="L142" s="881"/>
      <c r="M142" s="882"/>
      <c r="N142" s="930"/>
    </row>
    <row r="143" spans="1:14" ht="15" customHeight="1">
      <c r="A143" s="1271">
        <v>128</v>
      </c>
      <c r="B143" s="930"/>
      <c r="C143" s="930"/>
      <c r="D143" s="930"/>
      <c r="E143" s="880"/>
      <c r="F143" s="880"/>
      <c r="G143" s="880"/>
      <c r="H143" s="881"/>
      <c r="I143" s="881"/>
      <c r="J143" s="881"/>
      <c r="K143" s="846">
        <f t="shared" si="3"/>
        <v>0</v>
      </c>
      <c r="L143" s="881"/>
      <c r="M143" s="882"/>
      <c r="N143" s="930"/>
    </row>
    <row r="144" spans="1:14" ht="15" customHeight="1">
      <c r="A144" s="1271">
        <v>129</v>
      </c>
      <c r="B144" s="930"/>
      <c r="C144" s="930"/>
      <c r="D144" s="930"/>
      <c r="E144" s="880"/>
      <c r="F144" s="880"/>
      <c r="G144" s="880"/>
      <c r="H144" s="881"/>
      <c r="I144" s="881"/>
      <c r="J144" s="881"/>
      <c r="K144" s="846">
        <f t="shared" si="3"/>
        <v>0</v>
      </c>
      <c r="L144" s="881"/>
      <c r="M144" s="882"/>
      <c r="N144" s="930"/>
    </row>
    <row r="145" spans="1:14" ht="15" customHeight="1">
      <c r="A145" s="1271">
        <v>130</v>
      </c>
      <c r="B145" s="930"/>
      <c r="C145" s="930"/>
      <c r="D145" s="930"/>
      <c r="E145" s="880"/>
      <c r="F145" s="880"/>
      <c r="G145" s="880"/>
      <c r="H145" s="881"/>
      <c r="I145" s="881"/>
      <c r="J145" s="881"/>
      <c r="K145" s="846">
        <f t="shared" si="3"/>
        <v>0</v>
      </c>
      <c r="L145" s="881"/>
      <c r="M145" s="882"/>
      <c r="N145" s="930"/>
    </row>
    <row r="146" spans="1:14" ht="15" customHeight="1">
      <c r="A146" s="1271">
        <v>131</v>
      </c>
      <c r="B146" s="930"/>
      <c r="C146" s="930"/>
      <c r="D146" s="930"/>
      <c r="E146" s="880"/>
      <c r="F146" s="880"/>
      <c r="G146" s="880"/>
      <c r="H146" s="881"/>
      <c r="I146" s="881"/>
      <c r="J146" s="881"/>
      <c r="K146" s="846">
        <f t="shared" si="3"/>
        <v>0</v>
      </c>
      <c r="L146" s="881"/>
      <c r="M146" s="882"/>
      <c r="N146" s="930"/>
    </row>
    <row r="147" spans="1:14" ht="15" customHeight="1">
      <c r="A147" s="1271">
        <v>132</v>
      </c>
      <c r="B147" s="930"/>
      <c r="C147" s="930"/>
      <c r="D147" s="930"/>
      <c r="E147" s="880"/>
      <c r="F147" s="880"/>
      <c r="G147" s="880"/>
      <c r="H147" s="881"/>
      <c r="I147" s="881"/>
      <c r="J147" s="881"/>
      <c r="K147" s="846">
        <f t="shared" si="3"/>
        <v>0</v>
      </c>
      <c r="L147" s="881"/>
      <c r="M147" s="882"/>
      <c r="N147" s="930"/>
    </row>
    <row r="148" spans="1:14" ht="15" customHeight="1">
      <c r="A148" s="1271">
        <v>133</v>
      </c>
      <c r="B148" s="930"/>
      <c r="C148" s="930"/>
      <c r="D148" s="930"/>
      <c r="E148" s="880"/>
      <c r="F148" s="880"/>
      <c r="G148" s="880"/>
      <c r="H148" s="881"/>
      <c r="I148" s="881"/>
      <c r="J148" s="881"/>
      <c r="K148" s="846">
        <f t="shared" si="3"/>
        <v>0</v>
      </c>
      <c r="L148" s="881"/>
      <c r="M148" s="882"/>
      <c r="N148" s="930"/>
    </row>
    <row r="149" spans="1:14" ht="15" customHeight="1">
      <c r="A149" s="1271">
        <v>134</v>
      </c>
      <c r="B149" s="930"/>
      <c r="C149" s="930"/>
      <c r="D149" s="930"/>
      <c r="E149" s="880"/>
      <c r="F149" s="880"/>
      <c r="G149" s="880"/>
      <c r="H149" s="881"/>
      <c r="I149" s="881"/>
      <c r="J149" s="881"/>
      <c r="K149" s="846">
        <f t="shared" si="3"/>
        <v>0</v>
      </c>
      <c r="L149" s="881"/>
      <c r="M149" s="882"/>
      <c r="N149" s="930"/>
    </row>
    <row r="150" spans="1:14" ht="15" customHeight="1">
      <c r="A150" s="1271">
        <v>135</v>
      </c>
      <c r="B150" s="930"/>
      <c r="C150" s="930"/>
      <c r="D150" s="930"/>
      <c r="E150" s="880"/>
      <c r="F150" s="880"/>
      <c r="G150" s="880"/>
      <c r="H150" s="881"/>
      <c r="I150" s="881"/>
      <c r="J150" s="881"/>
      <c r="K150" s="846">
        <f t="shared" si="3"/>
        <v>0</v>
      </c>
      <c r="L150" s="881"/>
      <c r="M150" s="882"/>
      <c r="N150" s="930"/>
    </row>
    <row r="151" spans="1:14" ht="15" customHeight="1">
      <c r="A151" s="1271">
        <v>136</v>
      </c>
      <c r="B151" s="930"/>
      <c r="C151" s="930"/>
      <c r="D151" s="930"/>
      <c r="E151" s="880"/>
      <c r="F151" s="880"/>
      <c r="G151" s="880"/>
      <c r="H151" s="881"/>
      <c r="I151" s="881"/>
      <c r="J151" s="881"/>
      <c r="K151" s="846">
        <f t="shared" si="3"/>
        <v>0</v>
      </c>
      <c r="L151" s="881"/>
      <c r="M151" s="882"/>
      <c r="N151" s="930"/>
    </row>
    <row r="152" spans="1:14" ht="15" customHeight="1">
      <c r="A152" s="1271">
        <v>137</v>
      </c>
      <c r="B152" s="930"/>
      <c r="C152" s="930"/>
      <c r="D152" s="930"/>
      <c r="E152" s="880"/>
      <c r="F152" s="880"/>
      <c r="G152" s="880"/>
      <c r="H152" s="881"/>
      <c r="I152" s="881"/>
      <c r="J152" s="881"/>
      <c r="K152" s="846">
        <f t="shared" si="3"/>
        <v>0</v>
      </c>
      <c r="L152" s="881"/>
      <c r="M152" s="882"/>
      <c r="N152" s="930"/>
    </row>
    <row r="153" spans="1:14" ht="15" customHeight="1">
      <c r="A153" s="1271">
        <v>138</v>
      </c>
      <c r="B153" s="930"/>
      <c r="C153" s="930"/>
      <c r="D153" s="930"/>
      <c r="E153" s="880"/>
      <c r="F153" s="880"/>
      <c r="G153" s="880"/>
      <c r="H153" s="881"/>
      <c r="I153" s="881"/>
      <c r="J153" s="881"/>
      <c r="K153" s="846">
        <f t="shared" si="3"/>
        <v>0</v>
      </c>
      <c r="L153" s="881"/>
      <c r="M153" s="882"/>
      <c r="N153" s="930"/>
    </row>
    <row r="154" spans="1:14" ht="15" customHeight="1">
      <c r="A154" s="1271">
        <v>139</v>
      </c>
      <c r="B154" s="930"/>
      <c r="C154" s="930"/>
      <c r="D154" s="930"/>
      <c r="E154" s="880"/>
      <c r="F154" s="880"/>
      <c r="G154" s="880"/>
      <c r="H154" s="881"/>
      <c r="I154" s="881"/>
      <c r="J154" s="881"/>
      <c r="K154" s="846">
        <f t="shared" si="3"/>
        <v>0</v>
      </c>
      <c r="L154" s="881"/>
      <c r="M154" s="882"/>
      <c r="N154" s="930"/>
    </row>
    <row r="155" spans="1:14" ht="15" customHeight="1">
      <c r="A155" s="1271">
        <v>140</v>
      </c>
      <c r="B155" s="930"/>
      <c r="C155" s="930"/>
      <c r="D155" s="930"/>
      <c r="E155" s="880"/>
      <c r="F155" s="880"/>
      <c r="G155" s="880"/>
      <c r="H155" s="881"/>
      <c r="I155" s="881"/>
      <c r="J155" s="881"/>
      <c r="K155" s="846">
        <f t="shared" si="3"/>
        <v>0</v>
      </c>
      <c r="L155" s="881"/>
      <c r="M155" s="882"/>
      <c r="N155" s="930"/>
    </row>
    <row r="156" spans="1:14" ht="15" customHeight="1">
      <c r="A156" s="1271">
        <v>141</v>
      </c>
      <c r="B156" s="930"/>
      <c r="C156" s="930"/>
      <c r="D156" s="930"/>
      <c r="E156" s="880"/>
      <c r="F156" s="880"/>
      <c r="G156" s="880"/>
      <c r="H156" s="881"/>
      <c r="I156" s="881"/>
      <c r="J156" s="881"/>
      <c r="K156" s="846">
        <f t="shared" si="3"/>
        <v>0</v>
      </c>
      <c r="L156" s="881"/>
      <c r="M156" s="882"/>
      <c r="N156" s="930"/>
    </row>
    <row r="157" spans="1:14" ht="15" customHeight="1">
      <c r="A157" s="1271">
        <v>142</v>
      </c>
      <c r="B157" s="930"/>
      <c r="C157" s="930"/>
      <c r="D157" s="930"/>
      <c r="E157" s="880"/>
      <c r="F157" s="880"/>
      <c r="G157" s="880"/>
      <c r="H157" s="881"/>
      <c r="I157" s="881"/>
      <c r="J157" s="881"/>
      <c r="K157" s="846">
        <f t="shared" si="3"/>
        <v>0</v>
      </c>
      <c r="L157" s="881"/>
      <c r="M157" s="882"/>
      <c r="N157" s="930"/>
    </row>
    <row r="158" spans="1:14" ht="15" customHeight="1">
      <c r="A158" s="1271">
        <v>143</v>
      </c>
      <c r="B158" s="930"/>
      <c r="C158" s="930"/>
      <c r="D158" s="930"/>
      <c r="E158" s="880"/>
      <c r="F158" s="880"/>
      <c r="G158" s="880"/>
      <c r="H158" s="881"/>
      <c r="I158" s="881"/>
      <c r="J158" s="881"/>
      <c r="K158" s="846">
        <f t="shared" si="3"/>
        <v>0</v>
      </c>
      <c r="L158" s="881"/>
      <c r="M158" s="882"/>
      <c r="N158" s="930"/>
    </row>
    <row r="159" spans="1:14" ht="15" customHeight="1">
      <c r="A159" s="1271">
        <v>144</v>
      </c>
      <c r="B159" s="930"/>
      <c r="C159" s="930"/>
      <c r="D159" s="930"/>
      <c r="E159" s="880"/>
      <c r="F159" s="880"/>
      <c r="G159" s="880"/>
      <c r="H159" s="881"/>
      <c r="I159" s="881"/>
      <c r="J159" s="881"/>
      <c r="K159" s="846">
        <f t="shared" si="3"/>
        <v>0</v>
      </c>
      <c r="L159" s="881"/>
      <c r="M159" s="882"/>
      <c r="N159" s="930"/>
    </row>
    <row r="160" spans="1:14" ht="15" customHeight="1">
      <c r="A160" s="1271">
        <v>145</v>
      </c>
      <c r="B160" s="930"/>
      <c r="C160" s="930"/>
      <c r="D160" s="930"/>
      <c r="E160" s="880"/>
      <c r="F160" s="880"/>
      <c r="G160" s="880"/>
      <c r="H160" s="881"/>
      <c r="I160" s="881"/>
      <c r="J160" s="881"/>
      <c r="K160" s="846">
        <f t="shared" si="3"/>
        <v>0</v>
      </c>
      <c r="L160" s="881"/>
      <c r="M160" s="882"/>
      <c r="N160" s="930"/>
    </row>
    <row r="161" spans="1:14" ht="15" customHeight="1">
      <c r="A161" s="1271">
        <v>146</v>
      </c>
      <c r="B161" s="930"/>
      <c r="C161" s="930"/>
      <c r="D161" s="930"/>
      <c r="E161" s="880"/>
      <c r="F161" s="880"/>
      <c r="G161" s="880"/>
      <c r="H161" s="881"/>
      <c r="I161" s="881"/>
      <c r="J161" s="881"/>
      <c r="K161" s="846">
        <f t="shared" si="3"/>
        <v>0</v>
      </c>
      <c r="L161" s="881"/>
      <c r="M161" s="882"/>
      <c r="N161" s="930"/>
    </row>
    <row r="162" spans="1:14" ht="15" customHeight="1">
      <c r="A162" s="1271">
        <v>147</v>
      </c>
      <c r="B162" s="930"/>
      <c r="C162" s="930"/>
      <c r="D162" s="930"/>
      <c r="E162" s="880"/>
      <c r="F162" s="880"/>
      <c r="G162" s="880"/>
      <c r="H162" s="881"/>
      <c r="I162" s="881"/>
      <c r="J162" s="881"/>
      <c r="K162" s="846">
        <f t="shared" si="3"/>
        <v>0</v>
      </c>
      <c r="L162" s="881"/>
      <c r="M162" s="882"/>
      <c r="N162" s="930"/>
    </row>
    <row r="163" spans="1:14" ht="15" customHeight="1">
      <c r="A163" s="1271">
        <v>148</v>
      </c>
      <c r="B163" s="930"/>
      <c r="C163" s="930"/>
      <c r="D163" s="930"/>
      <c r="E163" s="880"/>
      <c r="F163" s="880"/>
      <c r="G163" s="880"/>
      <c r="H163" s="881"/>
      <c r="I163" s="881"/>
      <c r="J163" s="881"/>
      <c r="K163" s="846">
        <f t="shared" si="3"/>
        <v>0</v>
      </c>
      <c r="L163" s="881"/>
      <c r="M163" s="882"/>
      <c r="N163" s="930"/>
    </row>
    <row r="164" spans="1:14" ht="15" customHeight="1">
      <c r="A164" s="1271">
        <v>149</v>
      </c>
      <c r="B164" s="930"/>
      <c r="C164" s="930"/>
      <c r="D164" s="930"/>
      <c r="E164" s="880"/>
      <c r="F164" s="880"/>
      <c r="G164" s="880"/>
      <c r="H164" s="881"/>
      <c r="I164" s="881"/>
      <c r="J164" s="881"/>
      <c r="K164" s="846">
        <f t="shared" si="3"/>
        <v>0</v>
      </c>
      <c r="L164" s="881"/>
      <c r="M164" s="882"/>
      <c r="N164" s="930"/>
    </row>
    <row r="165" spans="1:14" ht="15" customHeight="1">
      <c r="A165" s="1271">
        <v>150</v>
      </c>
      <c r="B165" s="930"/>
      <c r="C165" s="930"/>
      <c r="D165" s="930"/>
      <c r="E165" s="880"/>
      <c r="F165" s="880"/>
      <c r="G165" s="880"/>
      <c r="H165" s="881"/>
      <c r="I165" s="881"/>
      <c r="J165" s="881"/>
      <c r="K165" s="846">
        <f t="shared" si="3"/>
        <v>0</v>
      </c>
      <c r="L165" s="881"/>
      <c r="M165" s="882"/>
      <c r="N165" s="930"/>
    </row>
    <row r="166" spans="1:14" ht="15" customHeight="1">
      <c r="A166" s="1271">
        <v>151</v>
      </c>
      <c r="B166" s="930"/>
      <c r="C166" s="930"/>
      <c r="D166" s="930"/>
      <c r="E166" s="880"/>
      <c r="F166" s="880"/>
      <c r="G166" s="880"/>
      <c r="H166" s="881"/>
      <c r="I166" s="881"/>
      <c r="J166" s="881"/>
      <c r="K166" s="846">
        <f t="shared" si="3"/>
        <v>0</v>
      </c>
      <c r="L166" s="881"/>
      <c r="M166" s="882"/>
      <c r="N166" s="930"/>
    </row>
    <row r="167" spans="1:14" ht="15" customHeight="1">
      <c r="A167" s="1271">
        <v>152</v>
      </c>
      <c r="B167" s="930"/>
      <c r="C167" s="930"/>
      <c r="D167" s="930"/>
      <c r="E167" s="880"/>
      <c r="F167" s="880"/>
      <c r="G167" s="880"/>
      <c r="H167" s="881"/>
      <c r="I167" s="881"/>
      <c r="J167" s="881"/>
      <c r="K167" s="846">
        <f t="shared" si="3"/>
        <v>0</v>
      </c>
      <c r="L167" s="881"/>
      <c r="M167" s="882"/>
      <c r="N167" s="930"/>
    </row>
    <row r="168" spans="1:14" ht="15" customHeight="1">
      <c r="A168" s="1271">
        <v>153</v>
      </c>
      <c r="B168" s="930"/>
      <c r="C168" s="930"/>
      <c r="D168" s="930"/>
      <c r="E168" s="880"/>
      <c r="F168" s="880"/>
      <c r="G168" s="880"/>
      <c r="H168" s="881"/>
      <c r="I168" s="881"/>
      <c r="J168" s="881"/>
      <c r="K168" s="846">
        <f t="shared" si="3"/>
        <v>0</v>
      </c>
      <c r="L168" s="881"/>
      <c r="M168" s="882"/>
      <c r="N168" s="930"/>
    </row>
    <row r="169" spans="1:14" ht="15" customHeight="1">
      <c r="A169" s="1271">
        <v>154</v>
      </c>
      <c r="B169" s="930"/>
      <c r="C169" s="930"/>
      <c r="D169" s="930"/>
      <c r="E169" s="880"/>
      <c r="F169" s="880"/>
      <c r="G169" s="880"/>
      <c r="H169" s="881"/>
      <c r="I169" s="881"/>
      <c r="J169" s="881"/>
      <c r="K169" s="846">
        <f t="shared" si="3"/>
        <v>0</v>
      </c>
      <c r="L169" s="881"/>
      <c r="M169" s="882"/>
      <c r="N169" s="930"/>
    </row>
    <row r="170" spans="1:14" ht="15" customHeight="1">
      <c r="A170" s="1271">
        <v>155</v>
      </c>
      <c r="B170" s="930"/>
      <c r="C170" s="930"/>
      <c r="D170" s="930"/>
      <c r="E170" s="880"/>
      <c r="F170" s="880"/>
      <c r="G170" s="880"/>
      <c r="H170" s="881"/>
      <c r="I170" s="881"/>
      <c r="J170" s="881"/>
      <c r="K170" s="846">
        <f t="shared" si="3"/>
        <v>0</v>
      </c>
      <c r="L170" s="881"/>
      <c r="M170" s="882"/>
      <c r="N170" s="930"/>
    </row>
    <row r="171" spans="1:14" ht="15" customHeight="1">
      <c r="A171" s="1271">
        <v>156</v>
      </c>
      <c r="B171" s="930"/>
      <c r="C171" s="930"/>
      <c r="D171" s="930"/>
      <c r="E171" s="880"/>
      <c r="F171" s="880"/>
      <c r="G171" s="880"/>
      <c r="H171" s="881"/>
      <c r="I171" s="881"/>
      <c r="J171" s="881"/>
      <c r="K171" s="846">
        <f t="shared" si="3"/>
        <v>0</v>
      </c>
      <c r="L171" s="881"/>
      <c r="M171" s="882"/>
      <c r="N171" s="930"/>
    </row>
    <row r="172" spans="1:14" ht="15" customHeight="1">
      <c r="A172" s="1271">
        <v>157</v>
      </c>
      <c r="B172" s="930"/>
      <c r="C172" s="930"/>
      <c r="D172" s="930"/>
      <c r="E172" s="880"/>
      <c r="F172" s="880"/>
      <c r="G172" s="880"/>
      <c r="H172" s="881"/>
      <c r="I172" s="881"/>
      <c r="J172" s="881"/>
      <c r="K172" s="846">
        <f t="shared" si="3"/>
        <v>0</v>
      </c>
      <c r="L172" s="881"/>
      <c r="M172" s="882"/>
      <c r="N172" s="930"/>
    </row>
    <row r="173" spans="1:14" ht="15" customHeight="1">
      <c r="A173" s="1271">
        <v>158</v>
      </c>
      <c r="B173" s="930"/>
      <c r="C173" s="930"/>
      <c r="D173" s="930"/>
      <c r="E173" s="880"/>
      <c r="F173" s="880"/>
      <c r="G173" s="880"/>
      <c r="H173" s="881"/>
      <c r="I173" s="881"/>
      <c r="J173" s="881"/>
      <c r="K173" s="846">
        <f t="shared" si="3"/>
        <v>0</v>
      </c>
      <c r="L173" s="881"/>
      <c r="M173" s="882"/>
      <c r="N173" s="930"/>
    </row>
    <row r="174" spans="1:14" ht="15" customHeight="1">
      <c r="A174" s="1271">
        <v>159</v>
      </c>
      <c r="B174" s="930"/>
      <c r="C174" s="930"/>
      <c r="D174" s="930"/>
      <c r="E174" s="880"/>
      <c r="F174" s="880"/>
      <c r="G174" s="880"/>
      <c r="H174" s="881"/>
      <c r="I174" s="881"/>
      <c r="J174" s="881"/>
      <c r="K174" s="846">
        <f t="shared" si="3"/>
        <v>0</v>
      </c>
      <c r="L174" s="881"/>
      <c r="M174" s="882"/>
      <c r="N174" s="930"/>
    </row>
    <row r="175" spans="1:14" ht="15" customHeight="1">
      <c r="A175" s="1271">
        <v>160</v>
      </c>
      <c r="B175" s="930"/>
      <c r="C175" s="930"/>
      <c r="D175" s="930"/>
      <c r="E175" s="880"/>
      <c r="F175" s="880"/>
      <c r="G175" s="880"/>
      <c r="H175" s="881"/>
      <c r="I175" s="881"/>
      <c r="J175" s="881"/>
      <c r="K175" s="846">
        <f t="shared" si="3"/>
        <v>0</v>
      </c>
      <c r="L175" s="881"/>
      <c r="M175" s="882"/>
      <c r="N175" s="930"/>
    </row>
    <row r="176" spans="1:14" ht="15" customHeight="1">
      <c r="A176" s="1271">
        <v>161</v>
      </c>
      <c r="B176" s="930"/>
      <c r="C176" s="930"/>
      <c r="D176" s="930"/>
      <c r="E176" s="880"/>
      <c r="F176" s="880"/>
      <c r="G176" s="880"/>
      <c r="H176" s="881"/>
      <c r="I176" s="881"/>
      <c r="J176" s="881"/>
      <c r="K176" s="846">
        <f t="shared" si="3"/>
        <v>0</v>
      </c>
      <c r="L176" s="881"/>
      <c r="M176" s="882"/>
      <c r="N176" s="930"/>
    </row>
    <row r="177" spans="1:14" ht="15" customHeight="1">
      <c r="A177" s="1271">
        <v>162</v>
      </c>
      <c r="B177" s="930"/>
      <c r="C177" s="930"/>
      <c r="D177" s="930"/>
      <c r="E177" s="880"/>
      <c r="F177" s="880"/>
      <c r="G177" s="880"/>
      <c r="H177" s="881"/>
      <c r="I177" s="881"/>
      <c r="J177" s="881"/>
      <c r="K177" s="846">
        <f t="shared" si="3"/>
        <v>0</v>
      </c>
      <c r="L177" s="881"/>
      <c r="M177" s="882"/>
      <c r="N177" s="930"/>
    </row>
    <row r="178" spans="1:14" ht="15" customHeight="1">
      <c r="A178" s="1271">
        <v>163</v>
      </c>
      <c r="B178" s="930"/>
      <c r="C178" s="930"/>
      <c r="D178" s="930"/>
      <c r="E178" s="880"/>
      <c r="F178" s="880"/>
      <c r="G178" s="880"/>
      <c r="H178" s="881"/>
      <c r="I178" s="881"/>
      <c r="J178" s="881"/>
      <c r="K178" s="846">
        <f t="shared" si="3"/>
        <v>0</v>
      </c>
      <c r="L178" s="881"/>
      <c r="M178" s="882"/>
      <c r="N178" s="930"/>
    </row>
    <row r="179" spans="1:14" ht="15" customHeight="1">
      <c r="A179" s="1271">
        <v>164</v>
      </c>
      <c r="B179" s="930"/>
      <c r="C179" s="930"/>
      <c r="D179" s="930"/>
      <c r="E179" s="880"/>
      <c r="F179" s="880"/>
      <c r="G179" s="880"/>
      <c r="H179" s="881"/>
      <c r="I179" s="881"/>
      <c r="J179" s="881"/>
      <c r="K179" s="846">
        <f t="shared" si="3"/>
        <v>0</v>
      </c>
      <c r="L179" s="881"/>
      <c r="M179" s="882"/>
      <c r="N179" s="930"/>
    </row>
    <row r="180" spans="1:14" ht="15" customHeight="1">
      <c r="A180" s="1271">
        <v>165</v>
      </c>
      <c r="B180" s="930"/>
      <c r="C180" s="930"/>
      <c r="D180" s="930"/>
      <c r="E180" s="880"/>
      <c r="F180" s="880"/>
      <c r="G180" s="880"/>
      <c r="H180" s="881"/>
      <c r="I180" s="881"/>
      <c r="J180" s="881"/>
      <c r="K180" s="846">
        <f t="shared" si="3"/>
        <v>0</v>
      </c>
      <c r="L180" s="881"/>
      <c r="M180" s="882"/>
      <c r="N180" s="930"/>
    </row>
    <row r="181" spans="1:14" ht="15" customHeight="1">
      <c r="A181" s="1271">
        <v>166</v>
      </c>
      <c r="B181" s="930"/>
      <c r="C181" s="930"/>
      <c r="D181" s="930"/>
      <c r="E181" s="880"/>
      <c r="F181" s="880"/>
      <c r="G181" s="880"/>
      <c r="H181" s="881"/>
      <c r="I181" s="881"/>
      <c r="J181" s="881"/>
      <c r="K181" s="846">
        <f t="shared" si="3"/>
        <v>0</v>
      </c>
      <c r="L181" s="881"/>
      <c r="M181" s="882"/>
      <c r="N181" s="930"/>
    </row>
    <row r="182" spans="1:14" ht="15" customHeight="1">
      <c r="A182" s="1271">
        <v>167</v>
      </c>
      <c r="B182" s="930"/>
      <c r="C182" s="930"/>
      <c r="D182" s="930"/>
      <c r="E182" s="880"/>
      <c r="F182" s="880"/>
      <c r="G182" s="880"/>
      <c r="H182" s="881"/>
      <c r="I182" s="881"/>
      <c r="J182" s="881"/>
      <c r="K182" s="846">
        <f t="shared" si="3"/>
        <v>0</v>
      </c>
      <c r="L182" s="881"/>
      <c r="M182" s="882"/>
      <c r="N182" s="930"/>
    </row>
    <row r="183" spans="1:14" ht="15" customHeight="1">
      <c r="A183" s="1271">
        <v>168</v>
      </c>
      <c r="B183" s="930"/>
      <c r="C183" s="930"/>
      <c r="D183" s="930"/>
      <c r="E183" s="880"/>
      <c r="F183" s="880"/>
      <c r="G183" s="880"/>
      <c r="H183" s="881"/>
      <c r="I183" s="881"/>
      <c r="J183" s="881"/>
      <c r="K183" s="846">
        <f t="shared" si="3"/>
        <v>0</v>
      </c>
      <c r="L183" s="881"/>
      <c r="M183" s="882"/>
      <c r="N183" s="930"/>
    </row>
    <row r="184" spans="1:14" ht="15" customHeight="1">
      <c r="A184" s="1271">
        <v>169</v>
      </c>
      <c r="B184" s="930"/>
      <c r="C184" s="930"/>
      <c r="D184" s="930"/>
      <c r="E184" s="880"/>
      <c r="F184" s="880"/>
      <c r="G184" s="880"/>
      <c r="H184" s="881"/>
      <c r="I184" s="881"/>
      <c r="J184" s="881"/>
      <c r="K184" s="846">
        <f t="shared" si="3"/>
        <v>0</v>
      </c>
      <c r="L184" s="881"/>
      <c r="M184" s="882"/>
      <c r="N184" s="930"/>
    </row>
    <row r="185" spans="1:14" ht="15" customHeight="1">
      <c r="A185" s="1271">
        <v>170</v>
      </c>
      <c r="B185" s="930"/>
      <c r="C185" s="930"/>
      <c r="D185" s="930"/>
      <c r="E185" s="880"/>
      <c r="F185" s="880"/>
      <c r="G185" s="880"/>
      <c r="H185" s="881"/>
      <c r="I185" s="881"/>
      <c r="J185" s="881"/>
      <c r="K185" s="846">
        <f t="shared" si="3"/>
        <v>0</v>
      </c>
      <c r="L185" s="881"/>
      <c r="M185" s="882"/>
      <c r="N185" s="930"/>
    </row>
    <row r="186" spans="1:14" ht="15" customHeight="1">
      <c r="A186" s="1271">
        <v>171</v>
      </c>
      <c r="B186" s="930"/>
      <c r="C186" s="930"/>
      <c r="D186" s="930"/>
      <c r="E186" s="880"/>
      <c r="F186" s="880"/>
      <c r="G186" s="880"/>
      <c r="H186" s="881"/>
      <c r="I186" s="881"/>
      <c r="J186" s="881"/>
      <c r="K186" s="846">
        <f t="shared" si="3"/>
        <v>0</v>
      </c>
      <c r="L186" s="881"/>
      <c r="M186" s="882"/>
      <c r="N186" s="930"/>
    </row>
    <row r="187" spans="1:14" ht="15" customHeight="1">
      <c r="A187" s="1271">
        <v>172</v>
      </c>
      <c r="B187" s="930"/>
      <c r="C187" s="930"/>
      <c r="D187" s="930"/>
      <c r="E187" s="880"/>
      <c r="F187" s="880"/>
      <c r="G187" s="880"/>
      <c r="H187" s="881"/>
      <c r="I187" s="881"/>
      <c r="J187" s="881"/>
      <c r="K187" s="846">
        <f t="shared" si="3"/>
        <v>0</v>
      </c>
      <c r="L187" s="881"/>
      <c r="M187" s="882"/>
      <c r="N187" s="930"/>
    </row>
    <row r="188" spans="1:14" ht="15" customHeight="1">
      <c r="A188" s="1271">
        <v>173</v>
      </c>
      <c r="B188" s="930"/>
      <c r="C188" s="930"/>
      <c r="D188" s="930"/>
      <c r="E188" s="880"/>
      <c r="F188" s="880"/>
      <c r="G188" s="880"/>
      <c r="H188" s="881"/>
      <c r="I188" s="881"/>
      <c r="J188" s="881"/>
      <c r="K188" s="846">
        <f t="shared" si="3"/>
        <v>0</v>
      </c>
      <c r="L188" s="881"/>
      <c r="M188" s="882"/>
      <c r="N188" s="930"/>
    </row>
    <row r="189" spans="1:14" ht="15" customHeight="1">
      <c r="A189" s="1271">
        <v>174</v>
      </c>
      <c r="B189" s="930"/>
      <c r="C189" s="930"/>
      <c r="D189" s="930"/>
      <c r="E189" s="880"/>
      <c r="F189" s="880"/>
      <c r="G189" s="880"/>
      <c r="H189" s="881"/>
      <c r="I189" s="881"/>
      <c r="J189" s="881"/>
      <c r="K189" s="846">
        <f t="shared" si="3"/>
        <v>0</v>
      </c>
      <c r="L189" s="881"/>
      <c r="M189" s="882"/>
      <c r="N189" s="930"/>
    </row>
    <row r="190" spans="1:14" ht="15" customHeight="1">
      <c r="A190" s="1271">
        <v>175</v>
      </c>
      <c r="B190" s="930"/>
      <c r="C190" s="930"/>
      <c r="D190" s="930"/>
      <c r="E190" s="880"/>
      <c r="F190" s="880"/>
      <c r="G190" s="880"/>
      <c r="H190" s="881"/>
      <c r="I190" s="881"/>
      <c r="J190" s="881"/>
      <c r="K190" s="846">
        <f t="shared" si="3"/>
        <v>0</v>
      </c>
      <c r="L190" s="881"/>
      <c r="M190" s="882"/>
      <c r="N190" s="930"/>
    </row>
    <row r="191" spans="1:14" ht="15" customHeight="1">
      <c r="A191" s="1271">
        <v>176</v>
      </c>
      <c r="B191" s="930"/>
      <c r="C191" s="930"/>
      <c r="D191" s="930"/>
      <c r="E191" s="880"/>
      <c r="F191" s="880"/>
      <c r="G191" s="880"/>
      <c r="H191" s="881"/>
      <c r="I191" s="881"/>
      <c r="J191" s="881"/>
      <c r="K191" s="846">
        <f t="shared" si="3"/>
        <v>0</v>
      </c>
      <c r="L191" s="881"/>
      <c r="M191" s="882"/>
      <c r="N191" s="930"/>
    </row>
    <row r="192" spans="1:14" ht="15" customHeight="1">
      <c r="A192" s="1271">
        <v>177</v>
      </c>
      <c r="B192" s="930"/>
      <c r="C192" s="930"/>
      <c r="D192" s="930"/>
      <c r="E192" s="880"/>
      <c r="F192" s="880"/>
      <c r="G192" s="880"/>
      <c r="H192" s="881"/>
      <c r="I192" s="881"/>
      <c r="J192" s="881"/>
      <c r="K192" s="846">
        <f t="shared" si="3"/>
        <v>0</v>
      </c>
      <c r="L192" s="881"/>
      <c r="M192" s="882"/>
      <c r="N192" s="930"/>
    </row>
    <row r="193" spans="1:14" ht="15" customHeight="1">
      <c r="A193" s="1271">
        <v>178</v>
      </c>
      <c r="B193" s="930"/>
      <c r="C193" s="930"/>
      <c r="D193" s="930"/>
      <c r="E193" s="880"/>
      <c r="F193" s="880"/>
      <c r="G193" s="880"/>
      <c r="H193" s="881"/>
      <c r="I193" s="881"/>
      <c r="J193" s="881"/>
      <c r="K193" s="846">
        <f t="shared" si="3"/>
        <v>0</v>
      </c>
      <c r="L193" s="881"/>
      <c r="M193" s="882"/>
      <c r="N193" s="930"/>
    </row>
    <row r="194" spans="1:14" ht="15" customHeight="1">
      <c r="A194" s="1271">
        <v>179</v>
      </c>
      <c r="B194" s="930"/>
      <c r="C194" s="930"/>
      <c r="D194" s="930"/>
      <c r="E194" s="880"/>
      <c r="F194" s="880"/>
      <c r="G194" s="880"/>
      <c r="H194" s="881"/>
      <c r="I194" s="881"/>
      <c r="J194" s="881"/>
      <c r="K194" s="846">
        <f t="shared" si="3"/>
        <v>0</v>
      </c>
      <c r="L194" s="881"/>
      <c r="M194" s="882"/>
      <c r="N194" s="930"/>
    </row>
    <row r="195" spans="1:14" ht="15" customHeight="1">
      <c r="A195" s="1271">
        <v>180</v>
      </c>
      <c r="B195" s="930"/>
      <c r="C195" s="930"/>
      <c r="D195" s="930"/>
      <c r="E195" s="880"/>
      <c r="F195" s="880"/>
      <c r="G195" s="880"/>
      <c r="H195" s="881"/>
      <c r="I195" s="881"/>
      <c r="J195" s="881"/>
      <c r="K195" s="846">
        <f t="shared" si="3"/>
        <v>0</v>
      </c>
      <c r="L195" s="881"/>
      <c r="M195" s="882"/>
      <c r="N195" s="930"/>
    </row>
    <row r="196" spans="1:14" ht="15" customHeight="1">
      <c r="A196" s="1271">
        <v>181</v>
      </c>
      <c r="B196" s="930"/>
      <c r="C196" s="930"/>
      <c r="D196" s="930"/>
      <c r="E196" s="880"/>
      <c r="F196" s="880"/>
      <c r="G196" s="880"/>
      <c r="H196" s="881"/>
      <c r="I196" s="881"/>
      <c r="J196" s="881"/>
      <c r="K196" s="846">
        <f t="shared" si="3"/>
        <v>0</v>
      </c>
      <c r="L196" s="881"/>
      <c r="M196" s="882"/>
      <c r="N196" s="930"/>
    </row>
    <row r="197" spans="1:14" ht="15" customHeight="1">
      <c r="A197" s="1271">
        <v>182</v>
      </c>
      <c r="B197" s="930"/>
      <c r="C197" s="930"/>
      <c r="D197" s="930"/>
      <c r="E197" s="880"/>
      <c r="F197" s="880"/>
      <c r="G197" s="880"/>
      <c r="H197" s="881"/>
      <c r="I197" s="881"/>
      <c r="J197" s="881"/>
      <c r="K197" s="846">
        <f t="shared" si="3"/>
        <v>0</v>
      </c>
      <c r="L197" s="881"/>
      <c r="M197" s="882"/>
      <c r="N197" s="930"/>
    </row>
    <row r="198" spans="1:14" ht="15" customHeight="1">
      <c r="A198" s="1271">
        <v>183</v>
      </c>
      <c r="B198" s="930"/>
      <c r="C198" s="930"/>
      <c r="D198" s="930"/>
      <c r="E198" s="880"/>
      <c r="F198" s="880"/>
      <c r="G198" s="880"/>
      <c r="H198" s="881"/>
      <c r="I198" s="881"/>
      <c r="J198" s="881"/>
      <c r="K198" s="846">
        <f t="shared" si="3"/>
        <v>0</v>
      </c>
      <c r="L198" s="881"/>
      <c r="M198" s="882"/>
      <c r="N198" s="930"/>
    </row>
    <row r="199" spans="1:14" ht="15" customHeight="1">
      <c r="A199" s="1271">
        <v>184</v>
      </c>
      <c r="B199" s="930"/>
      <c r="C199" s="930"/>
      <c r="D199" s="930"/>
      <c r="E199" s="880"/>
      <c r="F199" s="880"/>
      <c r="G199" s="880"/>
      <c r="H199" s="881"/>
      <c r="I199" s="881"/>
      <c r="J199" s="881"/>
      <c r="K199" s="846">
        <f t="shared" si="3"/>
        <v>0</v>
      </c>
      <c r="L199" s="881"/>
      <c r="M199" s="882"/>
      <c r="N199" s="930"/>
    </row>
    <row r="200" spans="1:14" ht="15" customHeight="1">
      <c r="A200" s="1271">
        <v>185</v>
      </c>
      <c r="B200" s="930"/>
      <c r="C200" s="930"/>
      <c r="D200" s="930"/>
      <c r="E200" s="880"/>
      <c r="F200" s="880"/>
      <c r="G200" s="880"/>
      <c r="H200" s="881"/>
      <c r="I200" s="881"/>
      <c r="J200" s="881"/>
      <c r="K200" s="846">
        <f t="shared" si="3"/>
        <v>0</v>
      </c>
      <c r="L200" s="881"/>
      <c r="M200" s="882"/>
      <c r="N200" s="930"/>
    </row>
    <row r="201" spans="1:14" ht="15" customHeight="1">
      <c r="A201" s="1271">
        <v>186</v>
      </c>
      <c r="B201" s="930"/>
      <c r="C201" s="930"/>
      <c r="D201" s="930"/>
      <c r="E201" s="880"/>
      <c r="F201" s="880"/>
      <c r="G201" s="880"/>
      <c r="H201" s="881"/>
      <c r="I201" s="881"/>
      <c r="J201" s="881"/>
      <c r="K201" s="846">
        <f t="shared" si="3"/>
        <v>0</v>
      </c>
      <c r="L201" s="881"/>
      <c r="M201" s="882"/>
      <c r="N201" s="930"/>
    </row>
    <row r="202" spans="1:14" ht="15" customHeight="1">
      <c r="A202" s="1271">
        <v>187</v>
      </c>
      <c r="B202" s="930"/>
      <c r="C202" s="930"/>
      <c r="D202" s="930"/>
      <c r="E202" s="880"/>
      <c r="F202" s="880"/>
      <c r="G202" s="880"/>
      <c r="H202" s="881"/>
      <c r="I202" s="881"/>
      <c r="J202" s="881"/>
      <c r="K202" s="846">
        <f t="shared" si="3"/>
        <v>0</v>
      </c>
      <c r="L202" s="881"/>
      <c r="M202" s="882"/>
      <c r="N202" s="930"/>
    </row>
    <row r="203" spans="1:14" ht="15" customHeight="1">
      <c r="A203" s="1271">
        <v>188</v>
      </c>
      <c r="B203" s="930"/>
      <c r="C203" s="930"/>
      <c r="D203" s="930"/>
      <c r="E203" s="880"/>
      <c r="F203" s="880"/>
      <c r="G203" s="880"/>
      <c r="H203" s="881"/>
      <c r="I203" s="881"/>
      <c r="J203" s="881"/>
      <c r="K203" s="846">
        <f t="shared" si="3"/>
        <v>0</v>
      </c>
      <c r="L203" s="881"/>
      <c r="M203" s="882"/>
      <c r="N203" s="930"/>
    </row>
    <row r="204" spans="1:14" ht="15" customHeight="1">
      <c r="A204" s="1271">
        <v>189</v>
      </c>
      <c r="B204" s="930"/>
      <c r="C204" s="930"/>
      <c r="D204" s="930"/>
      <c r="E204" s="880"/>
      <c r="F204" s="880"/>
      <c r="G204" s="880"/>
      <c r="H204" s="881"/>
      <c r="I204" s="881"/>
      <c r="J204" s="881"/>
      <c r="K204" s="846">
        <f t="shared" si="3"/>
        <v>0</v>
      </c>
      <c r="L204" s="881"/>
      <c r="M204" s="882"/>
      <c r="N204" s="930"/>
    </row>
    <row r="205" spans="1:14" ht="15" customHeight="1">
      <c r="A205" s="1271">
        <v>190</v>
      </c>
      <c r="B205" s="930"/>
      <c r="C205" s="930"/>
      <c r="D205" s="930"/>
      <c r="E205" s="880"/>
      <c r="F205" s="880"/>
      <c r="G205" s="880"/>
      <c r="H205" s="881"/>
      <c r="I205" s="881"/>
      <c r="J205" s="881"/>
      <c r="K205" s="846">
        <f t="shared" si="3"/>
        <v>0</v>
      </c>
      <c r="L205" s="881"/>
      <c r="M205" s="882"/>
      <c r="N205" s="930"/>
    </row>
    <row r="206" spans="1:14" ht="15" customHeight="1">
      <c r="A206" s="1271">
        <v>191</v>
      </c>
      <c r="B206" s="930"/>
      <c r="C206" s="930"/>
      <c r="D206" s="930"/>
      <c r="E206" s="880"/>
      <c r="F206" s="880"/>
      <c r="G206" s="880"/>
      <c r="H206" s="881"/>
      <c r="I206" s="881"/>
      <c r="J206" s="881"/>
      <c r="K206" s="846">
        <f t="shared" si="3"/>
        <v>0</v>
      </c>
      <c r="L206" s="881"/>
      <c r="M206" s="882"/>
      <c r="N206" s="930"/>
    </row>
    <row r="207" spans="1:14" ht="15" customHeight="1">
      <c r="A207" s="1271">
        <v>192</v>
      </c>
      <c r="B207" s="930"/>
      <c r="C207" s="930"/>
      <c r="D207" s="930"/>
      <c r="E207" s="880"/>
      <c r="F207" s="880"/>
      <c r="G207" s="880"/>
      <c r="H207" s="881"/>
      <c r="I207" s="881"/>
      <c r="J207" s="881"/>
      <c r="K207" s="846">
        <f t="shared" si="3"/>
        <v>0</v>
      </c>
      <c r="L207" s="881"/>
      <c r="M207" s="882"/>
      <c r="N207" s="930"/>
    </row>
    <row r="208" spans="1:14" ht="15" customHeight="1">
      <c r="A208" s="1271">
        <v>193</v>
      </c>
      <c r="B208" s="930"/>
      <c r="C208" s="930"/>
      <c r="D208" s="930"/>
      <c r="E208" s="880"/>
      <c r="F208" s="880"/>
      <c r="G208" s="880"/>
      <c r="H208" s="881"/>
      <c r="I208" s="881"/>
      <c r="J208" s="881"/>
      <c r="K208" s="846">
        <f t="shared" si="3"/>
        <v>0</v>
      </c>
      <c r="L208" s="881"/>
      <c r="M208" s="882"/>
      <c r="N208" s="930"/>
    </row>
    <row r="209" spans="1:14" ht="15" customHeight="1">
      <c r="A209" s="1271">
        <v>194</v>
      </c>
      <c r="B209" s="930"/>
      <c r="C209" s="930"/>
      <c r="D209" s="930"/>
      <c r="E209" s="880"/>
      <c r="F209" s="880"/>
      <c r="G209" s="880"/>
      <c r="H209" s="881"/>
      <c r="I209" s="881"/>
      <c r="J209" s="881"/>
      <c r="K209" s="846">
        <f t="shared" si="3"/>
        <v>0</v>
      </c>
      <c r="L209" s="881"/>
      <c r="M209" s="882"/>
      <c r="N209" s="930"/>
    </row>
    <row r="210" spans="1:14" ht="15" customHeight="1">
      <c r="A210" s="1271">
        <v>195</v>
      </c>
      <c r="B210" s="930"/>
      <c r="C210" s="930"/>
      <c r="D210" s="930"/>
      <c r="E210" s="880"/>
      <c r="F210" s="880"/>
      <c r="G210" s="880"/>
      <c r="H210" s="881"/>
      <c r="I210" s="881"/>
      <c r="J210" s="881"/>
      <c r="K210" s="846">
        <f t="shared" si="3"/>
        <v>0</v>
      </c>
      <c r="L210" s="881"/>
      <c r="M210" s="882"/>
      <c r="N210" s="930"/>
    </row>
    <row r="211" spans="1:14" ht="15" customHeight="1">
      <c r="A211" s="1271">
        <v>196</v>
      </c>
      <c r="B211" s="930"/>
      <c r="C211" s="930"/>
      <c r="D211" s="930"/>
      <c r="E211" s="880"/>
      <c r="F211" s="880"/>
      <c r="G211" s="880"/>
      <c r="H211" s="881"/>
      <c r="I211" s="881"/>
      <c r="J211" s="881"/>
      <c r="K211" s="846">
        <f t="shared" si="3"/>
        <v>0</v>
      </c>
      <c r="L211" s="881"/>
      <c r="M211" s="882"/>
      <c r="N211" s="930"/>
    </row>
    <row r="212" spans="1:14" ht="15" customHeight="1">
      <c r="A212" s="1271">
        <v>197</v>
      </c>
      <c r="B212" s="930"/>
      <c r="C212" s="930"/>
      <c r="D212" s="930"/>
      <c r="E212" s="880"/>
      <c r="F212" s="880"/>
      <c r="G212" s="880"/>
      <c r="H212" s="881"/>
      <c r="I212" s="881"/>
      <c r="J212" s="881"/>
      <c r="K212" s="846">
        <f t="shared" si="3"/>
        <v>0</v>
      </c>
      <c r="L212" s="881"/>
      <c r="M212" s="882"/>
      <c r="N212" s="930"/>
    </row>
    <row r="213" spans="1:14" ht="15" customHeight="1">
      <c r="A213" s="1271">
        <v>198</v>
      </c>
      <c r="B213" s="930"/>
      <c r="C213" s="930"/>
      <c r="D213" s="930"/>
      <c r="E213" s="880"/>
      <c r="F213" s="880"/>
      <c r="G213" s="880"/>
      <c r="H213" s="881"/>
      <c r="I213" s="881"/>
      <c r="J213" s="881"/>
      <c r="K213" s="846">
        <f t="shared" si="3"/>
        <v>0</v>
      </c>
      <c r="L213" s="881"/>
      <c r="M213" s="882"/>
      <c r="N213" s="930"/>
    </row>
    <row r="214" spans="1:14" ht="15" customHeight="1">
      <c r="A214" s="1271">
        <v>199</v>
      </c>
      <c r="B214" s="930"/>
      <c r="C214" s="930"/>
      <c r="D214" s="930"/>
      <c r="E214" s="880"/>
      <c r="F214" s="880"/>
      <c r="G214" s="880"/>
      <c r="H214" s="881"/>
      <c r="I214" s="881"/>
      <c r="J214" s="881"/>
      <c r="K214" s="846">
        <f t="shared" si="3"/>
        <v>0</v>
      </c>
      <c r="L214" s="881"/>
      <c r="M214" s="882"/>
      <c r="N214" s="930"/>
    </row>
    <row r="215" spans="1:14" ht="15" customHeight="1">
      <c r="A215" s="1271">
        <v>200</v>
      </c>
      <c r="B215" s="930"/>
      <c r="C215" s="930"/>
      <c r="D215" s="930"/>
      <c r="E215" s="880"/>
      <c r="F215" s="880"/>
      <c r="G215" s="880"/>
      <c r="H215" s="881"/>
      <c r="I215" s="881"/>
      <c r="J215" s="881"/>
      <c r="K215" s="846">
        <f>I215+J215</f>
        <v>0</v>
      </c>
      <c r="L215" s="881"/>
      <c r="M215" s="880"/>
      <c r="N215" s="930"/>
    </row>
    <row r="216" spans="1:14" ht="12.5">
      <c r="A216" s="1261"/>
      <c r="B216" s="1261"/>
      <c r="C216" s="1261"/>
      <c r="D216" s="1261"/>
      <c r="E216" s="1261"/>
      <c r="F216" s="1261"/>
      <c r="G216" s="1261"/>
      <c r="H216" s="1261"/>
      <c r="I216" s="1261"/>
      <c r="J216" s="1261"/>
      <c r="K216" s="1261"/>
      <c r="L216" s="1261"/>
      <c r="M216" s="1261"/>
      <c r="N216" s="1261"/>
    </row>
    <row r="217" spans="1:14" ht="12.5">
      <c r="A217" s="1262" t="s">
        <v>618</v>
      </c>
      <c r="B217" s="1261"/>
      <c r="C217" s="1261"/>
      <c r="D217" s="1261"/>
      <c r="E217" s="1261"/>
      <c r="F217" s="1261"/>
      <c r="G217" s="1261"/>
      <c r="H217" s="1261"/>
      <c r="I217" s="1261"/>
      <c r="J217" s="1261"/>
      <c r="K217" s="1261"/>
      <c r="L217" s="1261"/>
      <c r="M217" s="1261"/>
      <c r="N217" s="1261"/>
    </row>
    <row r="218" spans="1:14" ht="12.5">
      <c r="A218" s="1261"/>
      <c r="B218" s="1261"/>
      <c r="C218" s="1261"/>
      <c r="D218" s="1261"/>
      <c r="E218" s="1261"/>
      <c r="F218" s="1261"/>
      <c r="G218" s="1261"/>
      <c r="H218" s="1261"/>
      <c r="I218" s="1261"/>
      <c r="J218" s="1261"/>
      <c r="K218" s="1261"/>
      <c r="L218" s="1261"/>
      <c r="M218" s="1261"/>
      <c r="N218" s="1261"/>
    </row>
    <row r="219" spans="1:14" ht="12.5">
      <c r="A219" s="1261" t="s">
        <v>61</v>
      </c>
      <c r="B219" s="1261"/>
      <c r="C219" s="1261"/>
      <c r="D219" s="1261"/>
      <c r="E219" s="1261"/>
      <c r="F219" s="1261"/>
      <c r="G219" s="1261"/>
      <c r="H219" s="1261"/>
      <c r="I219" s="1261"/>
      <c r="J219" s="1261"/>
      <c r="K219" s="1261"/>
      <c r="L219" s="1261"/>
      <c r="M219" s="1261"/>
      <c r="N219" s="1261"/>
    </row>
    <row r="220" spans="1:14" ht="12.5">
      <c r="A220" s="1261" t="s">
        <v>522</v>
      </c>
      <c r="B220" s="1261"/>
      <c r="C220" s="1261"/>
      <c r="D220" s="1261"/>
      <c r="E220" s="1261"/>
      <c r="F220" s="1261"/>
      <c r="G220" s="1261"/>
      <c r="H220" s="1261"/>
      <c r="I220" s="1261"/>
      <c r="J220" s="1261"/>
      <c r="K220" s="1261"/>
      <c r="L220" s="1261"/>
      <c r="M220" s="1261"/>
      <c r="N220" s="1261"/>
    </row>
  </sheetData>
  <sheetProtection algorithmName="SHA-512" hashValue="X41UZVGFOjwAANa+AI5P7MySmJ0of3LOvlcXny1tjcHkFLHiRXpcDMXbCgMsKUzJkHczTpXbrAX3uSFCqaKMaQ==" saltValue="97KhVVcKw3CEq1Az1k4T5A==" spinCount="100000" sheet="1" objects="1" scenarios="1"/>
  <phoneticPr fontId="16" type="noConversion"/>
  <pageMargins left="1" right="0.75" top="1" bottom="1" header="0.25" footer="0.25"/>
  <pageSetup scale="41" orientation="portrait" r:id="rId1"/>
  <headerFooter scaleWithDoc="0">
    <oddHeader xml:space="preserve">&amp;RState of New Mexico </oddHeader>
    <oddFooter>&amp;LVersion 4.0&amp;RPage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G174"/>
  <sheetViews>
    <sheetView showGridLines="0" zoomScale="75" zoomScaleNormal="75" zoomScaleSheetLayoutView="90" workbookViewId="0"/>
  </sheetViews>
  <sheetFormatPr defaultColWidth="15.77734375" defaultRowHeight="12.5"/>
  <cols>
    <col min="1" max="1" width="7" style="79" customWidth="1"/>
    <col min="2" max="2" width="94.44140625" style="66" customWidth="1"/>
    <col min="3" max="7" width="21.77734375" style="66" customWidth="1"/>
    <col min="8" max="181" width="9.33203125" style="66" customWidth="1"/>
    <col min="182" max="182" width="7" style="66" customWidth="1"/>
    <col min="183" max="183" width="70.109375" style="66" bestFit="1" customWidth="1"/>
    <col min="184" max="16384" width="15.77734375" style="66"/>
  </cols>
  <sheetData>
    <row r="1" spans="1:7" ht="12" customHeight="1">
      <c r="A1" s="64"/>
      <c r="B1" s="64"/>
    </row>
    <row r="2" spans="1:7" ht="18" customHeight="1">
      <c r="A2" s="106" t="s">
        <v>161</v>
      </c>
      <c r="B2" s="106"/>
      <c r="C2" s="64"/>
      <c r="D2" s="64"/>
      <c r="E2" s="64"/>
      <c r="F2" s="64"/>
      <c r="G2" s="64"/>
    </row>
    <row r="3" spans="1:7" ht="18" customHeight="1">
      <c r="A3" s="184" t="s">
        <v>358</v>
      </c>
      <c r="B3" s="7"/>
      <c r="C3" s="194"/>
      <c r="D3" s="194"/>
      <c r="E3" s="194"/>
      <c r="F3" s="64"/>
      <c r="G3" s="64"/>
    </row>
    <row r="4" spans="1:7" ht="18" customHeight="1">
      <c r="A4" s="193" t="s">
        <v>164</v>
      </c>
      <c r="B4" s="193"/>
      <c r="C4" s="194"/>
      <c r="D4" s="194"/>
      <c r="E4" s="194"/>
      <c r="F4" s="64"/>
      <c r="G4" s="64"/>
    </row>
    <row r="5" spans="1:7" ht="18" customHeight="1">
      <c r="A5" s="183" t="s">
        <v>494</v>
      </c>
      <c r="B5" s="183"/>
      <c r="C5" s="5"/>
      <c r="D5" s="37"/>
      <c r="E5" s="195"/>
      <c r="F5" s="65"/>
      <c r="G5" s="65"/>
    </row>
    <row r="6" spans="1:7" ht="12" customHeight="1">
      <c r="A6" s="193"/>
      <c r="B6" s="193"/>
      <c r="C6" s="195"/>
      <c r="D6" s="195"/>
      <c r="E6" s="195"/>
      <c r="F6" s="65"/>
      <c r="G6" s="65"/>
    </row>
    <row r="7" spans="1:7" ht="18" customHeight="1">
      <c r="A7" s="184" t="str">
        <f>"MCO Name:  "&amp;'Information Input'!$F$14</f>
        <v xml:space="preserve">MCO Name:  </v>
      </c>
      <c r="B7" s="37"/>
      <c r="C7" s="3"/>
      <c r="D7" s="1"/>
      <c r="E7" s="65"/>
      <c r="F7" s="65"/>
      <c r="G7" s="65"/>
    </row>
    <row r="8" spans="1:7" ht="18" customHeight="1">
      <c r="A8" s="183" t="str">
        <f>"Report Submission Type:  "&amp;TEXT('Information Input'!$J$22,"mm/dd/yyyy")</f>
        <v>Report Submission Type:  Quarterly</v>
      </c>
      <c r="B8" s="37"/>
      <c r="C8" s="36"/>
      <c r="D8" s="24"/>
      <c r="E8" s="65"/>
      <c r="F8" s="65"/>
      <c r="G8" s="65"/>
    </row>
    <row r="9" spans="1:7" ht="18" customHeight="1">
      <c r="A9" s="183" t="str">
        <f>"Calendar Year Reporting Cycle:  "&amp;'Information Input'!$J$18</f>
        <v>Calendar Year Reporting Cycle:  2019</v>
      </c>
      <c r="B9" s="37"/>
      <c r="C9" s="36"/>
      <c r="D9" s="24"/>
      <c r="E9" s="65"/>
      <c r="F9" s="65"/>
      <c r="G9" s="65"/>
    </row>
    <row r="10" spans="1:7" ht="18" customHeight="1">
      <c r="A10" s="183" t="str">
        <f>"Report Period Ending:  "&amp;TEXT('Information Input'!$H$30,"mm/dd/yyyy")</f>
        <v>Report Period Ending:  03/31/2019</v>
      </c>
      <c r="B10" s="37"/>
      <c r="C10" s="36"/>
      <c r="D10" s="24"/>
    </row>
    <row r="11" spans="1:7" ht="12" customHeight="1">
      <c r="A11" s="183"/>
      <c r="B11" s="37"/>
      <c r="C11" s="36"/>
      <c r="D11" s="24"/>
    </row>
    <row r="12" spans="1:7" ht="18" customHeight="1">
      <c r="A12" s="67" t="s">
        <v>130</v>
      </c>
      <c r="B12" s="68"/>
      <c r="C12" s="68"/>
    </row>
    <row r="13" spans="1:7" ht="15" customHeight="1">
      <c r="A13" s="69"/>
      <c r="B13" s="68"/>
    </row>
    <row r="14" spans="1:7" s="239" customFormat="1" ht="15" customHeight="1">
      <c r="A14" s="444"/>
      <c r="B14" s="792"/>
      <c r="C14" s="455" t="s">
        <v>366</v>
      </c>
      <c r="D14" s="470"/>
      <c r="E14" s="470"/>
      <c r="F14" s="470"/>
      <c r="G14" s="456"/>
    </row>
    <row r="15" spans="1:7" s="239" customFormat="1" ht="15" customHeight="1">
      <c r="A15" s="446"/>
      <c r="B15" s="447"/>
      <c r="C15" s="457" t="s">
        <v>277</v>
      </c>
      <c r="D15" s="471"/>
      <c r="E15" s="471"/>
      <c r="F15" s="471"/>
      <c r="G15" s="454"/>
    </row>
    <row r="16" spans="1:7" s="239" customFormat="1" ht="15" customHeight="1">
      <c r="A16" s="448" t="s">
        <v>20</v>
      </c>
      <c r="B16" s="447"/>
      <c r="C16" s="458" t="s">
        <v>343</v>
      </c>
      <c r="D16" s="472"/>
      <c r="E16" s="472"/>
      <c r="F16" s="472"/>
      <c r="G16" s="459"/>
    </row>
    <row r="17" spans="1:7" s="70" customFormat="1" ht="15" customHeight="1">
      <c r="A17" s="515" t="s">
        <v>58</v>
      </c>
      <c r="B17" s="793"/>
      <c r="C17" s="443" t="s">
        <v>24</v>
      </c>
      <c r="D17" s="443" t="s">
        <v>25</v>
      </c>
      <c r="E17" s="443" t="s">
        <v>26</v>
      </c>
      <c r="F17" s="443" t="s">
        <v>27</v>
      </c>
      <c r="G17" s="443" t="s">
        <v>28</v>
      </c>
    </row>
    <row r="18" spans="1:7" ht="15" customHeight="1">
      <c r="A18" s="71">
        <v>1</v>
      </c>
      <c r="B18" s="794" t="s">
        <v>15</v>
      </c>
      <c r="C18" s="789">
        <f>'Report 1'!$C$18</f>
        <v>0</v>
      </c>
      <c r="D18" s="789">
        <f>'Report 1'!$D$18</f>
        <v>0</v>
      </c>
      <c r="E18" s="789">
        <f>'Report 1'!$E$18</f>
        <v>0</v>
      </c>
      <c r="F18" s="789">
        <f>'Report 1'!$F$18</f>
        <v>0</v>
      </c>
      <c r="G18" s="241">
        <f>SUM(C18:F18)</f>
        <v>0</v>
      </c>
    </row>
    <row r="19" spans="1:7" ht="15" customHeight="1">
      <c r="A19" s="72"/>
      <c r="B19" s="73" t="s">
        <v>36</v>
      </c>
      <c r="C19" s="796"/>
      <c r="D19" s="74"/>
      <c r="E19" s="74"/>
      <c r="F19" s="74"/>
      <c r="G19" s="75"/>
    </row>
    <row r="20" spans="1:7" ht="15" customHeight="1">
      <c r="A20" s="76"/>
      <c r="B20" s="192" t="s">
        <v>225</v>
      </c>
      <c r="C20" s="797"/>
      <c r="D20" s="77"/>
      <c r="E20" s="77"/>
      <c r="F20" s="77"/>
      <c r="G20" s="78"/>
    </row>
    <row r="21" spans="1:7" ht="15" customHeight="1">
      <c r="A21" s="71">
        <v>2</v>
      </c>
      <c r="B21" s="883"/>
      <c r="C21" s="884"/>
      <c r="D21" s="884"/>
      <c r="E21" s="884"/>
      <c r="F21" s="884"/>
      <c r="G21" s="244">
        <f t="shared" ref="G21:G26" si="0">SUM(C21:F21)</f>
        <v>0</v>
      </c>
    </row>
    <row r="22" spans="1:7" ht="15" customHeight="1">
      <c r="A22" s="71">
        <v>3</v>
      </c>
      <c r="B22" s="883"/>
      <c r="C22" s="884"/>
      <c r="D22" s="884"/>
      <c r="E22" s="884"/>
      <c r="F22" s="884"/>
      <c r="G22" s="244">
        <f t="shared" si="0"/>
        <v>0</v>
      </c>
    </row>
    <row r="23" spans="1:7" ht="15" customHeight="1">
      <c r="A23" s="71">
        <v>4</v>
      </c>
      <c r="B23" s="883"/>
      <c r="C23" s="884"/>
      <c r="D23" s="884"/>
      <c r="E23" s="884"/>
      <c r="F23" s="884"/>
      <c r="G23" s="244">
        <f t="shared" si="0"/>
        <v>0</v>
      </c>
    </row>
    <row r="24" spans="1:7" ht="15" customHeight="1">
      <c r="A24" s="71">
        <v>5</v>
      </c>
      <c r="B24" s="883"/>
      <c r="C24" s="884"/>
      <c r="D24" s="884"/>
      <c r="E24" s="884"/>
      <c r="F24" s="884"/>
      <c r="G24" s="244">
        <f t="shared" si="0"/>
        <v>0</v>
      </c>
    </row>
    <row r="25" spans="1:7" ht="15" customHeight="1">
      <c r="A25" s="71">
        <v>6</v>
      </c>
      <c r="B25" s="883"/>
      <c r="C25" s="884"/>
      <c r="D25" s="884"/>
      <c r="E25" s="884"/>
      <c r="F25" s="884"/>
      <c r="G25" s="244">
        <f t="shared" si="0"/>
        <v>0</v>
      </c>
    </row>
    <row r="26" spans="1:7" ht="15" customHeight="1">
      <c r="A26" s="71">
        <v>7</v>
      </c>
      <c r="B26" s="883"/>
      <c r="C26" s="884"/>
      <c r="D26" s="884"/>
      <c r="E26" s="884"/>
      <c r="F26" s="884"/>
      <c r="G26" s="244">
        <f t="shared" si="0"/>
        <v>0</v>
      </c>
    </row>
    <row r="27" spans="1:7" ht="15" customHeight="1">
      <c r="A27" s="71">
        <v>8</v>
      </c>
      <c r="B27" s="883"/>
      <c r="C27" s="884"/>
      <c r="D27" s="884"/>
      <c r="E27" s="884"/>
      <c r="F27" s="884"/>
      <c r="G27" s="244">
        <f t="shared" ref="G27:G35" si="1">SUM(C27:F27)</f>
        <v>0</v>
      </c>
    </row>
    <row r="28" spans="1:7" ht="15" customHeight="1">
      <c r="A28" s="71">
        <v>9</v>
      </c>
      <c r="B28" s="883"/>
      <c r="C28" s="884"/>
      <c r="D28" s="884"/>
      <c r="E28" s="884"/>
      <c r="F28" s="884"/>
      <c r="G28" s="244">
        <f t="shared" si="1"/>
        <v>0</v>
      </c>
    </row>
    <row r="29" spans="1:7" ht="15" customHeight="1">
      <c r="A29" s="71">
        <v>10</v>
      </c>
      <c r="B29" s="883"/>
      <c r="C29" s="884"/>
      <c r="D29" s="884"/>
      <c r="E29" s="884"/>
      <c r="F29" s="884"/>
      <c r="G29" s="244">
        <f t="shared" si="1"/>
        <v>0</v>
      </c>
    </row>
    <row r="30" spans="1:7" ht="15" customHeight="1">
      <c r="A30" s="71">
        <v>11</v>
      </c>
      <c r="B30" s="883"/>
      <c r="C30" s="884"/>
      <c r="D30" s="884"/>
      <c r="E30" s="884"/>
      <c r="F30" s="884"/>
      <c r="G30" s="244">
        <f t="shared" si="1"/>
        <v>0</v>
      </c>
    </row>
    <row r="31" spans="1:7" ht="15" customHeight="1">
      <c r="A31" s="71">
        <v>12</v>
      </c>
      <c r="B31" s="885"/>
      <c r="C31" s="844"/>
      <c r="D31" s="844"/>
      <c r="E31" s="844"/>
      <c r="F31" s="844"/>
      <c r="G31" s="244">
        <f t="shared" si="1"/>
        <v>0</v>
      </c>
    </row>
    <row r="32" spans="1:7" ht="15" customHeight="1">
      <c r="A32" s="71">
        <v>13</v>
      </c>
      <c r="B32" s="885"/>
      <c r="C32" s="844"/>
      <c r="D32" s="844"/>
      <c r="E32" s="844"/>
      <c r="F32" s="844"/>
      <c r="G32" s="244">
        <f>SUM(C32:F32)</f>
        <v>0</v>
      </c>
    </row>
    <row r="33" spans="1:7" ht="15" customHeight="1">
      <c r="A33" s="71">
        <v>14</v>
      </c>
      <c r="B33" s="885"/>
      <c r="C33" s="844"/>
      <c r="D33" s="844"/>
      <c r="E33" s="844"/>
      <c r="F33" s="844"/>
      <c r="G33" s="244">
        <f t="shared" si="1"/>
        <v>0</v>
      </c>
    </row>
    <row r="34" spans="1:7" ht="15" customHeight="1">
      <c r="A34" s="71">
        <v>15</v>
      </c>
      <c r="B34" s="885"/>
      <c r="C34" s="844"/>
      <c r="D34" s="844"/>
      <c r="E34" s="844"/>
      <c r="F34" s="844"/>
      <c r="G34" s="244">
        <f>SUM(C34:F34)</f>
        <v>0</v>
      </c>
    </row>
    <row r="35" spans="1:7" ht="15" customHeight="1">
      <c r="A35" s="71">
        <v>16</v>
      </c>
      <c r="B35" s="885"/>
      <c r="C35" s="844"/>
      <c r="D35" s="844"/>
      <c r="E35" s="844"/>
      <c r="F35" s="844"/>
      <c r="G35" s="244">
        <f t="shared" si="1"/>
        <v>0</v>
      </c>
    </row>
    <row r="36" spans="1:7" ht="15" customHeight="1">
      <c r="A36" s="71">
        <v>17</v>
      </c>
      <c r="B36" s="795" t="s">
        <v>131</v>
      </c>
      <c r="C36" s="244">
        <f t="shared" ref="C36:G36" si="2">SUM(C21:C35)</f>
        <v>0</v>
      </c>
      <c r="D36" s="244">
        <f t="shared" si="2"/>
        <v>0</v>
      </c>
      <c r="E36" s="244">
        <f t="shared" si="2"/>
        <v>0</v>
      </c>
      <c r="F36" s="244">
        <f t="shared" si="2"/>
        <v>0</v>
      </c>
      <c r="G36" s="244">
        <f t="shared" si="2"/>
        <v>0</v>
      </c>
    </row>
    <row r="37" spans="1:7" ht="15" customHeight="1">
      <c r="B37" s="80"/>
      <c r="C37" s="68"/>
      <c r="D37" s="68"/>
      <c r="E37" s="68"/>
      <c r="F37" s="68"/>
      <c r="G37" s="68"/>
    </row>
    <row r="38" spans="1:7" ht="15" customHeight="1">
      <c r="B38" s="80"/>
    </row>
    <row r="39" spans="1:7" ht="18" customHeight="1">
      <c r="A39" s="41" t="s">
        <v>164</v>
      </c>
      <c r="B39" s="68"/>
      <c r="C39" s="68"/>
    </row>
    <row r="40" spans="1:7" ht="18" customHeight="1">
      <c r="A40" s="67" t="s">
        <v>132</v>
      </c>
      <c r="B40" s="68"/>
      <c r="C40" s="68"/>
    </row>
    <row r="41" spans="1:7" ht="15" customHeight="1">
      <c r="A41" s="81"/>
    </row>
    <row r="42" spans="1:7" s="239" customFormat="1" ht="15" customHeight="1">
      <c r="A42" s="444"/>
      <c r="B42" s="792"/>
      <c r="C42" s="455" t="s">
        <v>366</v>
      </c>
      <c r="D42" s="470"/>
      <c r="E42" s="470"/>
      <c r="F42" s="470"/>
      <c r="G42" s="456"/>
    </row>
    <row r="43" spans="1:7" s="239" customFormat="1" ht="15" customHeight="1">
      <c r="A43" s="446"/>
      <c r="B43" s="447"/>
      <c r="C43" s="457" t="s">
        <v>277</v>
      </c>
      <c r="D43" s="471"/>
      <c r="E43" s="471"/>
      <c r="F43" s="471"/>
      <c r="G43" s="454"/>
    </row>
    <row r="44" spans="1:7" s="239" customFormat="1" ht="15" customHeight="1">
      <c r="A44" s="448" t="s">
        <v>20</v>
      </c>
      <c r="B44" s="447"/>
      <c r="C44" s="458" t="s">
        <v>343</v>
      </c>
      <c r="D44" s="472"/>
      <c r="E44" s="472"/>
      <c r="F44" s="472"/>
      <c r="G44" s="459"/>
    </row>
    <row r="45" spans="1:7" ht="15" customHeight="1">
      <c r="A45" s="515" t="s">
        <v>58</v>
      </c>
      <c r="B45" s="793"/>
      <c r="C45" s="443" t="s">
        <v>24</v>
      </c>
      <c r="D45" s="443" t="s">
        <v>25</v>
      </c>
      <c r="E45" s="443" t="s">
        <v>26</v>
      </c>
      <c r="F45" s="443" t="s">
        <v>27</v>
      </c>
      <c r="G45" s="443" t="s">
        <v>28</v>
      </c>
    </row>
    <row r="46" spans="1:7" ht="15" customHeight="1">
      <c r="A46" s="71">
        <v>1</v>
      </c>
      <c r="B46" s="794" t="s">
        <v>15</v>
      </c>
      <c r="C46" s="789">
        <f>C18</f>
        <v>0</v>
      </c>
      <c r="D46" s="789">
        <f>D18</f>
        <v>0</v>
      </c>
      <c r="E46" s="789">
        <f>E18</f>
        <v>0</v>
      </c>
      <c r="F46" s="789">
        <f>F18</f>
        <v>0</v>
      </c>
      <c r="G46" s="241">
        <f>SUM(C46:F46)</f>
        <v>0</v>
      </c>
    </row>
    <row r="47" spans="1:7" ht="15" customHeight="1">
      <c r="A47" s="82"/>
      <c r="B47" s="73" t="s">
        <v>36</v>
      </c>
      <c r="C47" s="796"/>
      <c r="D47" s="74"/>
      <c r="E47" s="74"/>
      <c r="F47" s="74"/>
      <c r="G47" s="75"/>
    </row>
    <row r="48" spans="1:7" ht="15" customHeight="1">
      <c r="A48" s="83"/>
      <c r="B48" s="192" t="s">
        <v>227</v>
      </c>
      <c r="C48" s="797"/>
      <c r="D48" s="77"/>
      <c r="E48" s="77"/>
      <c r="F48" s="77"/>
      <c r="G48" s="78"/>
    </row>
    <row r="49" spans="1:7" ht="15" customHeight="1">
      <c r="A49" s="71">
        <v>2</v>
      </c>
      <c r="B49" s="798" t="str">
        <f>IF(B21="","",B21)</f>
        <v/>
      </c>
      <c r="C49" s="786">
        <f t="shared" ref="C49:G49" si="3">IF(C$46&lt;&gt;0,C21/C$46,0)</f>
        <v>0</v>
      </c>
      <c r="D49" s="786">
        <f t="shared" si="3"/>
        <v>0</v>
      </c>
      <c r="E49" s="786">
        <f t="shared" si="3"/>
        <v>0</v>
      </c>
      <c r="F49" s="786">
        <f t="shared" si="3"/>
        <v>0</v>
      </c>
      <c r="G49" s="242">
        <f t="shared" si="3"/>
        <v>0</v>
      </c>
    </row>
    <row r="50" spans="1:7" ht="15" customHeight="1">
      <c r="A50" s="71">
        <v>3</v>
      </c>
      <c r="B50" s="798" t="str">
        <f t="shared" ref="B50:B63" si="4">IF(B22="","",B22)</f>
        <v/>
      </c>
      <c r="C50" s="786">
        <f t="shared" ref="C50:G50" si="5">IF(C$46&lt;&gt;0,C22/C$46,0)</f>
        <v>0</v>
      </c>
      <c r="D50" s="786">
        <f t="shared" si="5"/>
        <v>0</v>
      </c>
      <c r="E50" s="786">
        <f t="shared" si="5"/>
        <v>0</v>
      </c>
      <c r="F50" s="786">
        <f t="shared" si="5"/>
        <v>0</v>
      </c>
      <c r="G50" s="242">
        <f t="shared" si="5"/>
        <v>0</v>
      </c>
    </row>
    <row r="51" spans="1:7" ht="15" customHeight="1">
      <c r="A51" s="71">
        <v>4</v>
      </c>
      <c r="B51" s="798" t="str">
        <f t="shared" si="4"/>
        <v/>
      </c>
      <c r="C51" s="786">
        <f t="shared" ref="C51:G51" si="6">IF(C$46&lt;&gt;0,C23/C$46,0)</f>
        <v>0</v>
      </c>
      <c r="D51" s="786">
        <f t="shared" si="6"/>
        <v>0</v>
      </c>
      <c r="E51" s="786">
        <f t="shared" si="6"/>
        <v>0</v>
      </c>
      <c r="F51" s="786">
        <f t="shared" si="6"/>
        <v>0</v>
      </c>
      <c r="G51" s="242">
        <f t="shared" si="6"/>
        <v>0</v>
      </c>
    </row>
    <row r="52" spans="1:7" ht="15" customHeight="1">
      <c r="A52" s="71">
        <v>5</v>
      </c>
      <c r="B52" s="798" t="str">
        <f t="shared" si="4"/>
        <v/>
      </c>
      <c r="C52" s="786">
        <f t="shared" ref="C52:G52" si="7">IF(C$46&lt;&gt;0,C24/C$46,0)</f>
        <v>0</v>
      </c>
      <c r="D52" s="786">
        <f t="shared" si="7"/>
        <v>0</v>
      </c>
      <c r="E52" s="786">
        <f t="shared" si="7"/>
        <v>0</v>
      </c>
      <c r="F52" s="786">
        <f t="shared" si="7"/>
        <v>0</v>
      </c>
      <c r="G52" s="242">
        <f t="shared" si="7"/>
        <v>0</v>
      </c>
    </row>
    <row r="53" spans="1:7" ht="15" customHeight="1">
      <c r="A53" s="71">
        <v>6</v>
      </c>
      <c r="B53" s="798" t="str">
        <f t="shared" si="4"/>
        <v/>
      </c>
      <c r="C53" s="786">
        <f t="shared" ref="C53:G53" si="8">IF(C$46&lt;&gt;0,C25/C$46,0)</f>
        <v>0</v>
      </c>
      <c r="D53" s="786">
        <f t="shared" si="8"/>
        <v>0</v>
      </c>
      <c r="E53" s="786">
        <f t="shared" si="8"/>
        <v>0</v>
      </c>
      <c r="F53" s="786">
        <f t="shared" si="8"/>
        <v>0</v>
      </c>
      <c r="G53" s="242">
        <f t="shared" si="8"/>
        <v>0</v>
      </c>
    </row>
    <row r="54" spans="1:7" ht="15" customHeight="1">
      <c r="A54" s="71">
        <v>7</v>
      </c>
      <c r="B54" s="798" t="str">
        <f t="shared" si="4"/>
        <v/>
      </c>
      <c r="C54" s="786">
        <f t="shared" ref="C54:G54" si="9">IF(C$46&lt;&gt;0,C26/C$46,0)</f>
        <v>0</v>
      </c>
      <c r="D54" s="786">
        <f t="shared" si="9"/>
        <v>0</v>
      </c>
      <c r="E54" s="786">
        <f t="shared" si="9"/>
        <v>0</v>
      </c>
      <c r="F54" s="786">
        <f t="shared" si="9"/>
        <v>0</v>
      </c>
      <c r="G54" s="242">
        <f t="shared" si="9"/>
        <v>0</v>
      </c>
    </row>
    <row r="55" spans="1:7" ht="15" customHeight="1">
      <c r="A55" s="71">
        <v>8</v>
      </c>
      <c r="B55" s="798" t="str">
        <f t="shared" si="4"/>
        <v/>
      </c>
      <c r="C55" s="786">
        <f t="shared" ref="C55:G55" si="10">IF(C$46&lt;&gt;0,C27/C$46,0)</f>
        <v>0</v>
      </c>
      <c r="D55" s="786">
        <f t="shared" si="10"/>
        <v>0</v>
      </c>
      <c r="E55" s="786">
        <f t="shared" si="10"/>
        <v>0</v>
      </c>
      <c r="F55" s="786">
        <f t="shared" si="10"/>
        <v>0</v>
      </c>
      <c r="G55" s="242">
        <f t="shared" si="10"/>
        <v>0</v>
      </c>
    </row>
    <row r="56" spans="1:7" ht="12.75" customHeight="1">
      <c r="A56" s="71">
        <v>9</v>
      </c>
      <c r="B56" s="798" t="str">
        <f t="shared" si="4"/>
        <v/>
      </c>
      <c r="C56" s="786">
        <f t="shared" ref="C56:G56" si="11">IF(C$46&lt;&gt;0,C28/C$46,0)</f>
        <v>0</v>
      </c>
      <c r="D56" s="786">
        <f t="shared" si="11"/>
        <v>0</v>
      </c>
      <c r="E56" s="786">
        <f t="shared" si="11"/>
        <v>0</v>
      </c>
      <c r="F56" s="786">
        <f t="shared" si="11"/>
        <v>0</v>
      </c>
      <c r="G56" s="242">
        <f t="shared" si="11"/>
        <v>0</v>
      </c>
    </row>
    <row r="57" spans="1:7" ht="15" customHeight="1">
      <c r="A57" s="71">
        <v>10</v>
      </c>
      <c r="B57" s="798" t="str">
        <f t="shared" si="4"/>
        <v/>
      </c>
      <c r="C57" s="786">
        <f t="shared" ref="C57:G57" si="12">IF(C$46&lt;&gt;0,C29/C$46,0)</f>
        <v>0</v>
      </c>
      <c r="D57" s="786">
        <f t="shared" si="12"/>
        <v>0</v>
      </c>
      <c r="E57" s="786">
        <f t="shared" si="12"/>
        <v>0</v>
      </c>
      <c r="F57" s="786">
        <f t="shared" si="12"/>
        <v>0</v>
      </c>
      <c r="G57" s="242">
        <f t="shared" si="12"/>
        <v>0</v>
      </c>
    </row>
    <row r="58" spans="1:7" ht="15" customHeight="1">
      <c r="A58" s="71">
        <v>11</v>
      </c>
      <c r="B58" s="798" t="str">
        <f t="shared" si="4"/>
        <v/>
      </c>
      <c r="C58" s="786">
        <f t="shared" ref="C58:G58" si="13">IF(C$46&lt;&gt;0,C30/C$46,0)</f>
        <v>0</v>
      </c>
      <c r="D58" s="786">
        <f t="shared" si="13"/>
        <v>0</v>
      </c>
      <c r="E58" s="786">
        <f t="shared" si="13"/>
        <v>0</v>
      </c>
      <c r="F58" s="786">
        <f t="shared" si="13"/>
        <v>0</v>
      </c>
      <c r="G58" s="242">
        <f t="shared" si="13"/>
        <v>0</v>
      </c>
    </row>
    <row r="59" spans="1:7" ht="15" customHeight="1">
      <c r="A59" s="71">
        <v>12</v>
      </c>
      <c r="B59" s="798" t="str">
        <f t="shared" si="4"/>
        <v/>
      </c>
      <c r="C59" s="786">
        <f t="shared" ref="C59:G59" si="14">IF(C$46&lt;&gt;0,C31/C$46,0)</f>
        <v>0</v>
      </c>
      <c r="D59" s="786">
        <f t="shared" si="14"/>
        <v>0</v>
      </c>
      <c r="E59" s="786">
        <f t="shared" si="14"/>
        <v>0</v>
      </c>
      <c r="F59" s="786">
        <f t="shared" si="14"/>
        <v>0</v>
      </c>
      <c r="G59" s="242">
        <f t="shared" si="14"/>
        <v>0</v>
      </c>
    </row>
    <row r="60" spans="1:7" ht="15" customHeight="1">
      <c r="A60" s="71">
        <v>13</v>
      </c>
      <c r="B60" s="798" t="str">
        <f t="shared" si="4"/>
        <v/>
      </c>
      <c r="C60" s="786">
        <f t="shared" ref="C60:G60" si="15">IF(C$46&lt;&gt;0,C32/C$46,0)</f>
        <v>0</v>
      </c>
      <c r="D60" s="786">
        <f t="shared" si="15"/>
        <v>0</v>
      </c>
      <c r="E60" s="786">
        <f t="shared" si="15"/>
        <v>0</v>
      </c>
      <c r="F60" s="786">
        <f t="shared" si="15"/>
        <v>0</v>
      </c>
      <c r="G60" s="242">
        <f t="shared" si="15"/>
        <v>0</v>
      </c>
    </row>
    <row r="61" spans="1:7" ht="15" customHeight="1">
      <c r="A61" s="71">
        <v>14</v>
      </c>
      <c r="B61" s="798" t="str">
        <f t="shared" si="4"/>
        <v/>
      </c>
      <c r="C61" s="786">
        <f t="shared" ref="C61:G61" si="16">IF(C$46&lt;&gt;0,C33/C$46,0)</f>
        <v>0</v>
      </c>
      <c r="D61" s="786">
        <f t="shared" si="16"/>
        <v>0</v>
      </c>
      <c r="E61" s="786">
        <f t="shared" si="16"/>
        <v>0</v>
      </c>
      <c r="F61" s="786">
        <f t="shared" si="16"/>
        <v>0</v>
      </c>
      <c r="G61" s="242">
        <f t="shared" si="16"/>
        <v>0</v>
      </c>
    </row>
    <row r="62" spans="1:7" ht="15" customHeight="1">
      <c r="A62" s="71">
        <v>15</v>
      </c>
      <c r="B62" s="798" t="str">
        <f t="shared" si="4"/>
        <v/>
      </c>
      <c r="C62" s="786">
        <f t="shared" ref="C62:G62" si="17">IF(C$46&lt;&gt;0,C34/C$46,0)</f>
        <v>0</v>
      </c>
      <c r="D62" s="786">
        <f t="shared" si="17"/>
        <v>0</v>
      </c>
      <c r="E62" s="786">
        <f t="shared" si="17"/>
        <v>0</v>
      </c>
      <c r="F62" s="786">
        <f t="shared" si="17"/>
        <v>0</v>
      </c>
      <c r="G62" s="242">
        <f t="shared" si="17"/>
        <v>0</v>
      </c>
    </row>
    <row r="63" spans="1:7" ht="15" customHeight="1">
      <c r="A63" s="71">
        <v>16</v>
      </c>
      <c r="B63" s="798" t="str">
        <f t="shared" si="4"/>
        <v/>
      </c>
      <c r="C63" s="786">
        <f t="shared" ref="C63:G63" si="18">IF(C$46&lt;&gt;0,C35/C$46,0)</f>
        <v>0</v>
      </c>
      <c r="D63" s="786">
        <f t="shared" si="18"/>
        <v>0</v>
      </c>
      <c r="E63" s="786">
        <f t="shared" si="18"/>
        <v>0</v>
      </c>
      <c r="F63" s="786">
        <f t="shared" si="18"/>
        <v>0</v>
      </c>
      <c r="G63" s="242">
        <f t="shared" si="18"/>
        <v>0</v>
      </c>
    </row>
    <row r="64" spans="1:7" ht="15" customHeight="1">
      <c r="A64" s="71">
        <v>17</v>
      </c>
      <c r="B64" s="795" t="s">
        <v>131</v>
      </c>
      <c r="C64" s="242">
        <f t="shared" ref="C64:G64" si="19">IF(C$46&lt;&gt;0,C36/C$46,0)</f>
        <v>0</v>
      </c>
      <c r="D64" s="242">
        <f t="shared" si="19"/>
        <v>0</v>
      </c>
      <c r="E64" s="242">
        <f t="shared" si="19"/>
        <v>0</v>
      </c>
      <c r="F64" s="242">
        <f t="shared" si="19"/>
        <v>0</v>
      </c>
      <c r="G64" s="242">
        <f t="shared" si="19"/>
        <v>0</v>
      </c>
    </row>
    <row r="65" spans="1:2" ht="15" customHeight="1">
      <c r="B65" s="79"/>
    </row>
    <row r="66" spans="1:2" ht="15" customHeight="1">
      <c r="A66" s="69" t="s">
        <v>61</v>
      </c>
      <c r="B66" s="69"/>
    </row>
    <row r="67" spans="1:2" ht="15" customHeight="1">
      <c r="A67" s="799" t="s">
        <v>525</v>
      </c>
      <c r="B67" s="69"/>
    </row>
    <row r="68" spans="1:2" ht="15" customHeight="1">
      <c r="A68" s="799" t="s">
        <v>517</v>
      </c>
      <c r="B68" s="69"/>
    </row>
    <row r="69" spans="1:2" ht="15" customHeight="1">
      <c r="A69" s="799" t="s">
        <v>518</v>
      </c>
      <c r="B69" s="69"/>
    </row>
    <row r="70" spans="1:2" ht="15" customHeight="1">
      <c r="A70" s="800" t="s">
        <v>519</v>
      </c>
      <c r="B70" s="69"/>
    </row>
    <row r="71" spans="1:2" ht="15" customHeight="1">
      <c r="A71" s="84"/>
      <c r="B71" s="79"/>
    </row>
    <row r="72" spans="1:2" ht="15" customHeight="1">
      <c r="A72" s="516"/>
      <c r="B72" s="79"/>
    </row>
    <row r="73" spans="1:2" ht="15" customHeight="1">
      <c r="B73" s="79"/>
    </row>
    <row r="74" spans="1:2">
      <c r="B74" s="79"/>
    </row>
    <row r="75" spans="1:2">
      <c r="B75" s="79"/>
    </row>
    <row r="76" spans="1:2">
      <c r="B76" s="79"/>
    </row>
    <row r="77" spans="1:2">
      <c r="B77" s="79"/>
    </row>
    <row r="78" spans="1:2">
      <c r="B78" s="79"/>
    </row>
    <row r="79" spans="1:2">
      <c r="B79" s="79"/>
    </row>
    <row r="80" spans="1:2">
      <c r="B80" s="79"/>
    </row>
    <row r="81" spans="2:2">
      <c r="B81" s="79"/>
    </row>
    <row r="82" spans="2:2">
      <c r="B82" s="79"/>
    </row>
    <row r="83" spans="2:2">
      <c r="B83" s="79"/>
    </row>
    <row r="84" spans="2:2">
      <c r="B84" s="79"/>
    </row>
    <row r="85" spans="2:2">
      <c r="B85" s="79"/>
    </row>
    <row r="86" spans="2:2">
      <c r="B86" s="79"/>
    </row>
    <row r="87" spans="2:2">
      <c r="B87" s="79"/>
    </row>
    <row r="88" spans="2:2">
      <c r="B88" s="79"/>
    </row>
    <row r="89" spans="2:2">
      <c r="B89" s="79"/>
    </row>
    <row r="90" spans="2:2">
      <c r="B90" s="79"/>
    </row>
    <row r="91" spans="2:2">
      <c r="B91" s="79"/>
    </row>
    <row r="92" spans="2:2">
      <c r="B92" s="79"/>
    </row>
    <row r="93" spans="2:2">
      <c r="B93" s="79"/>
    </row>
    <row r="94" spans="2:2">
      <c r="B94" s="79"/>
    </row>
    <row r="95" spans="2:2">
      <c r="B95" s="79"/>
    </row>
    <row r="96" spans="2:2">
      <c r="B96" s="79"/>
    </row>
    <row r="97" spans="2:2">
      <c r="B97" s="79"/>
    </row>
    <row r="98" spans="2:2">
      <c r="B98" s="79"/>
    </row>
    <row r="99" spans="2:2">
      <c r="B99" s="79"/>
    </row>
    <row r="100" spans="2:2">
      <c r="B100" s="79"/>
    </row>
    <row r="101" spans="2:2">
      <c r="B101" s="79"/>
    </row>
    <row r="102" spans="2:2">
      <c r="B102" s="79"/>
    </row>
    <row r="103" spans="2:2">
      <c r="B103" s="79"/>
    </row>
    <row r="104" spans="2:2">
      <c r="B104" s="79"/>
    </row>
    <row r="105" spans="2:2">
      <c r="B105" s="79"/>
    </row>
    <row r="106" spans="2:2">
      <c r="B106" s="79"/>
    </row>
    <row r="107" spans="2:2">
      <c r="B107" s="79"/>
    </row>
    <row r="108" spans="2:2">
      <c r="B108" s="79"/>
    </row>
    <row r="109" spans="2:2">
      <c r="B109" s="79"/>
    </row>
    <row r="110" spans="2:2">
      <c r="B110" s="79"/>
    </row>
    <row r="111" spans="2:2">
      <c r="B111" s="79"/>
    </row>
    <row r="112" spans="2:2">
      <c r="B112" s="79"/>
    </row>
    <row r="113" spans="2:2">
      <c r="B113" s="79"/>
    </row>
    <row r="114" spans="2:2">
      <c r="B114" s="79"/>
    </row>
    <row r="115" spans="2:2">
      <c r="B115" s="79"/>
    </row>
    <row r="116" spans="2:2">
      <c r="B116" s="79"/>
    </row>
    <row r="117" spans="2:2">
      <c r="B117" s="79"/>
    </row>
    <row r="118" spans="2:2">
      <c r="B118" s="79"/>
    </row>
    <row r="119" spans="2:2">
      <c r="B119" s="79"/>
    </row>
    <row r="120" spans="2:2">
      <c r="B120" s="79"/>
    </row>
    <row r="121" spans="2:2">
      <c r="B121" s="79"/>
    </row>
    <row r="122" spans="2:2">
      <c r="B122" s="79"/>
    </row>
    <row r="123" spans="2:2">
      <c r="B123" s="79"/>
    </row>
    <row r="124" spans="2:2">
      <c r="B124" s="79"/>
    </row>
    <row r="125" spans="2:2">
      <c r="B125" s="79"/>
    </row>
    <row r="126" spans="2:2">
      <c r="B126" s="79"/>
    </row>
    <row r="127" spans="2:2">
      <c r="B127" s="79"/>
    </row>
    <row r="128" spans="2:2">
      <c r="B128" s="79"/>
    </row>
    <row r="129" spans="2:2">
      <c r="B129" s="79"/>
    </row>
    <row r="130" spans="2:2">
      <c r="B130" s="79"/>
    </row>
    <row r="131" spans="2:2">
      <c r="B131" s="79"/>
    </row>
    <row r="132" spans="2:2">
      <c r="B132" s="79"/>
    </row>
    <row r="133" spans="2:2">
      <c r="B133" s="79"/>
    </row>
    <row r="134" spans="2:2">
      <c r="B134" s="79"/>
    </row>
    <row r="135" spans="2:2">
      <c r="B135" s="79"/>
    </row>
    <row r="136" spans="2:2">
      <c r="B136" s="79"/>
    </row>
    <row r="137" spans="2:2">
      <c r="B137" s="79"/>
    </row>
    <row r="138" spans="2:2">
      <c r="B138" s="79"/>
    </row>
    <row r="139" spans="2:2">
      <c r="B139" s="79"/>
    </row>
    <row r="140" spans="2:2">
      <c r="B140" s="79"/>
    </row>
    <row r="141" spans="2:2">
      <c r="B141" s="79"/>
    </row>
    <row r="142" spans="2:2">
      <c r="B142" s="79"/>
    </row>
    <row r="143" spans="2:2">
      <c r="B143" s="79"/>
    </row>
    <row r="144" spans="2:2">
      <c r="B144" s="79"/>
    </row>
    <row r="145" spans="2:2">
      <c r="B145" s="79"/>
    </row>
    <row r="146" spans="2:2">
      <c r="B146" s="79"/>
    </row>
    <row r="147" spans="2:2">
      <c r="B147" s="79"/>
    </row>
    <row r="148" spans="2:2">
      <c r="B148" s="79"/>
    </row>
    <row r="149" spans="2:2">
      <c r="B149" s="79"/>
    </row>
    <row r="150" spans="2:2">
      <c r="B150" s="79"/>
    </row>
    <row r="151" spans="2:2">
      <c r="B151" s="79"/>
    </row>
    <row r="152" spans="2:2">
      <c r="B152" s="79"/>
    </row>
    <row r="153" spans="2:2">
      <c r="B153" s="79"/>
    </row>
    <row r="154" spans="2:2">
      <c r="B154" s="79"/>
    </row>
    <row r="155" spans="2:2">
      <c r="B155" s="79"/>
    </row>
    <row r="156" spans="2:2">
      <c r="B156" s="79"/>
    </row>
    <row r="157" spans="2:2">
      <c r="B157" s="79"/>
    </row>
    <row r="158" spans="2:2">
      <c r="B158" s="79"/>
    </row>
    <row r="159" spans="2:2">
      <c r="B159" s="79"/>
    </row>
    <row r="160" spans="2:2">
      <c r="B160" s="79"/>
    </row>
    <row r="161" spans="2:2">
      <c r="B161" s="79"/>
    </row>
    <row r="162" spans="2:2">
      <c r="B162" s="79"/>
    </row>
    <row r="163" spans="2:2">
      <c r="B163" s="79"/>
    </row>
    <row r="164" spans="2:2">
      <c r="B164" s="79"/>
    </row>
    <row r="165" spans="2:2">
      <c r="B165" s="79"/>
    </row>
    <row r="166" spans="2:2">
      <c r="B166" s="79"/>
    </row>
    <row r="167" spans="2:2">
      <c r="B167" s="79"/>
    </row>
    <row r="168" spans="2:2">
      <c r="B168" s="79"/>
    </row>
    <row r="169" spans="2:2">
      <c r="B169" s="79"/>
    </row>
    <row r="170" spans="2:2">
      <c r="B170" s="79"/>
    </row>
    <row r="171" spans="2:2">
      <c r="B171" s="79"/>
    </row>
    <row r="172" spans="2:2">
      <c r="B172" s="79"/>
    </row>
    <row r="173" spans="2:2">
      <c r="B173" s="79"/>
    </row>
    <row r="174" spans="2:2">
      <c r="B174" s="79"/>
    </row>
  </sheetData>
  <sheetProtection algorithmName="SHA-512" hashValue="0dZZqBilg/2qg+auJsxbdfFzVkuqpqT2+Evmd/p8/LxInz8C4Y5U4yyfTyQtGGy/vkWhNZxfZ4a9HhtBIg+Acg==" saltValue="oaW4NcxRj+XLznAwP0dZ6A==" spinCount="100000" sheet="1" objects="1" scenarios="1"/>
  <phoneticPr fontId="16" type="noConversion"/>
  <pageMargins left="1" right="0.75" top="1" bottom="1" header="0.25" footer="0.25"/>
  <pageSetup scale="50" orientation="portrait" r:id="rId1"/>
  <headerFooter scaleWithDoc="0">
    <oddHeader>&amp;RState of New Mexico</oddHeader>
    <oddFooter>&amp;LVersion 4.0&amp;RPage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T131"/>
  <sheetViews>
    <sheetView showGridLines="0" zoomScale="75" zoomScaleNormal="75" zoomScaleSheetLayoutView="50" workbookViewId="0"/>
  </sheetViews>
  <sheetFormatPr defaultColWidth="9.33203125" defaultRowHeight="12.5"/>
  <cols>
    <col min="1" max="1" width="7.109375" style="119" customWidth="1"/>
    <col min="2" max="2" width="58.44140625" style="165" customWidth="1"/>
    <col min="3" max="3" width="11" style="165" customWidth="1"/>
    <col min="4" max="8" width="17.109375" style="165" customWidth="1"/>
    <col min="9" max="10" width="21" style="165" customWidth="1"/>
    <col min="11" max="15" width="21" style="119" customWidth="1"/>
    <col min="16" max="16384" width="9.33203125" style="119"/>
  </cols>
  <sheetData>
    <row r="1" spans="1:20" ht="12" customHeight="1">
      <c r="A1" s="117"/>
      <c r="B1" s="118"/>
      <c r="D1" s="118"/>
      <c r="E1" s="118"/>
      <c r="F1" s="118"/>
      <c r="G1" s="118"/>
      <c r="H1" s="118"/>
      <c r="I1" s="118"/>
      <c r="J1" s="118"/>
      <c r="K1" s="117"/>
      <c r="L1" s="117"/>
      <c r="M1" s="117"/>
      <c r="N1" s="117"/>
      <c r="O1" s="117"/>
      <c r="P1" s="117"/>
      <c r="Q1" s="117"/>
      <c r="R1" s="117"/>
      <c r="S1" s="117"/>
      <c r="T1" s="117"/>
    </row>
    <row r="2" spans="1:20" ht="18" customHeight="1">
      <c r="A2" s="120" t="s">
        <v>193</v>
      </c>
      <c r="B2" s="121"/>
      <c r="D2" s="121"/>
      <c r="E2" s="121"/>
      <c r="F2" s="121"/>
      <c r="G2" s="120"/>
      <c r="H2" s="118"/>
      <c r="I2" s="118"/>
      <c r="J2" s="118"/>
      <c r="K2" s="117"/>
      <c r="L2" s="117"/>
      <c r="M2" s="117"/>
      <c r="N2" s="117"/>
      <c r="O2" s="117"/>
      <c r="P2" s="117"/>
      <c r="Q2" s="117"/>
      <c r="R2" s="117"/>
      <c r="S2" s="117"/>
      <c r="T2" s="117"/>
    </row>
    <row r="3" spans="1:20" ht="18" customHeight="1">
      <c r="A3" s="184" t="s">
        <v>359</v>
      </c>
      <c r="B3" s="7"/>
      <c r="C3" s="121"/>
      <c r="D3" s="121"/>
      <c r="E3" s="121"/>
      <c r="F3" s="121"/>
      <c r="G3" s="120"/>
      <c r="H3" s="118"/>
      <c r="I3" s="118"/>
      <c r="J3" s="118"/>
      <c r="K3" s="117"/>
      <c r="L3" s="117"/>
      <c r="M3" s="117"/>
      <c r="N3" s="117"/>
      <c r="O3" s="117"/>
      <c r="P3" s="117"/>
      <c r="Q3" s="117"/>
      <c r="R3" s="117"/>
      <c r="S3" s="117"/>
      <c r="T3" s="117"/>
    </row>
    <row r="4" spans="1:20" ht="18" customHeight="1">
      <c r="A4" s="122" t="s">
        <v>194</v>
      </c>
      <c r="B4" s="117"/>
      <c r="C4" s="121"/>
      <c r="D4" s="121"/>
      <c r="E4" s="121"/>
      <c r="F4" s="121"/>
      <c r="G4" s="122"/>
      <c r="H4" s="118"/>
      <c r="I4" s="118"/>
      <c r="J4" s="118"/>
      <c r="K4" s="117"/>
      <c r="L4" s="117"/>
      <c r="M4" s="117"/>
      <c r="N4" s="117"/>
      <c r="O4" s="117"/>
      <c r="P4" s="117"/>
      <c r="Q4" s="117"/>
      <c r="R4" s="117"/>
      <c r="S4" s="117"/>
      <c r="T4" s="117"/>
    </row>
    <row r="5" spans="1:20" ht="18" customHeight="1">
      <c r="A5" s="183" t="s">
        <v>494</v>
      </c>
      <c r="B5" s="183"/>
      <c r="C5" s="5"/>
      <c r="D5" s="37"/>
      <c r="E5" s="122"/>
      <c r="F5" s="122"/>
      <c r="G5" s="123"/>
      <c r="H5" s="118"/>
      <c r="I5" s="118"/>
      <c r="J5" s="118"/>
      <c r="K5" s="117"/>
      <c r="L5" s="117"/>
      <c r="M5" s="117"/>
      <c r="N5" s="117"/>
      <c r="O5" s="117"/>
      <c r="P5" s="117"/>
      <c r="Q5" s="117"/>
      <c r="R5" s="117"/>
      <c r="S5" s="117"/>
      <c r="T5" s="117"/>
    </row>
    <row r="6" spans="1:20" ht="12" customHeight="1">
      <c r="A6" s="122"/>
      <c r="B6" s="117"/>
      <c r="C6" s="122"/>
      <c r="D6" s="122"/>
      <c r="E6" s="122"/>
      <c r="F6" s="122"/>
      <c r="G6" s="123"/>
      <c r="H6" s="118"/>
      <c r="I6" s="118"/>
      <c r="J6" s="118"/>
      <c r="K6" s="117"/>
      <c r="L6" s="117"/>
      <c r="M6" s="117"/>
      <c r="N6" s="117"/>
      <c r="O6" s="117"/>
      <c r="P6" s="117"/>
      <c r="Q6" s="117"/>
      <c r="R6" s="117"/>
      <c r="S6" s="117"/>
      <c r="T6" s="117"/>
    </row>
    <row r="7" spans="1:20" ht="18" customHeight="1">
      <c r="A7" s="184" t="str">
        <f>"MCO Name:  "&amp;'Information Input'!$F$14</f>
        <v xml:space="preserve">MCO Name:  </v>
      </c>
      <c r="B7" s="37"/>
      <c r="C7" s="3"/>
      <c r="D7" s="1"/>
      <c r="E7" s="122"/>
      <c r="F7" s="122"/>
      <c r="G7" s="120"/>
      <c r="H7" s="118"/>
      <c r="I7" s="118"/>
      <c r="J7" s="118"/>
      <c r="K7" s="117"/>
      <c r="L7" s="117"/>
      <c r="M7" s="117"/>
      <c r="N7" s="117"/>
      <c r="O7" s="117"/>
      <c r="P7" s="117"/>
      <c r="Q7" s="117"/>
      <c r="R7" s="117"/>
      <c r="S7" s="117"/>
      <c r="T7" s="117"/>
    </row>
    <row r="8" spans="1:20" ht="18" customHeight="1">
      <c r="A8" s="183" t="str">
        <f>"Report Submission Type:  "&amp;TEXT('Information Input'!$J$22,"mm/dd/yyyy")</f>
        <v>Report Submission Type:  Quarterly</v>
      </c>
      <c r="B8" s="37"/>
      <c r="C8" s="36"/>
      <c r="D8" s="24"/>
      <c r="E8" s="124"/>
      <c r="F8" s="124"/>
      <c r="G8" s="123"/>
      <c r="H8" s="124"/>
      <c r="I8" s="118"/>
      <c r="J8" s="118"/>
      <c r="K8" s="117"/>
      <c r="L8" s="117"/>
      <c r="M8" s="117"/>
      <c r="N8" s="117"/>
      <c r="O8" s="117"/>
      <c r="P8" s="117"/>
      <c r="Q8" s="117"/>
      <c r="R8" s="117"/>
      <c r="S8" s="117"/>
      <c r="T8" s="117"/>
    </row>
    <row r="9" spans="1:20" ht="18" customHeight="1">
      <c r="A9" s="183" t="str">
        <f>"Calendar Year Reporting Cycle:  "&amp;'Information Input'!$J$18</f>
        <v>Calendar Year Reporting Cycle:  2019</v>
      </c>
      <c r="B9" s="37"/>
      <c r="C9" s="36"/>
      <c r="D9" s="24"/>
      <c r="E9" s="124"/>
      <c r="F9" s="124"/>
      <c r="G9" s="123"/>
      <c r="H9" s="124"/>
      <c r="I9" s="118"/>
      <c r="J9" s="118"/>
      <c r="K9" s="117"/>
      <c r="L9" s="117"/>
      <c r="M9" s="117"/>
      <c r="N9" s="117"/>
      <c r="O9" s="117"/>
      <c r="P9" s="117"/>
      <c r="Q9" s="117"/>
      <c r="R9" s="117"/>
      <c r="S9" s="117"/>
      <c r="T9" s="117"/>
    </row>
    <row r="10" spans="1:20" ht="18" customHeight="1">
      <c r="A10" s="183" t="str">
        <f>"Report Period Ending:  "&amp;TEXT('Information Input'!$H$30,"mm/dd/yyyy")</f>
        <v>Report Period Ending:  03/31/2019</v>
      </c>
      <c r="B10" s="37"/>
      <c r="C10" s="36"/>
      <c r="D10" s="24"/>
      <c r="E10" s="125"/>
      <c r="F10" s="125"/>
      <c r="G10" s="126"/>
      <c r="H10" s="125"/>
      <c r="I10" s="127"/>
      <c r="J10" s="127"/>
      <c r="K10" s="127"/>
      <c r="L10" s="127"/>
      <c r="M10" s="127"/>
      <c r="N10" s="127"/>
      <c r="O10" s="117"/>
      <c r="P10" s="117"/>
      <c r="Q10" s="117"/>
      <c r="R10" s="117"/>
      <c r="S10" s="117"/>
      <c r="T10" s="117"/>
    </row>
    <row r="11" spans="1:20" ht="12" customHeight="1">
      <c r="A11" s="183"/>
      <c r="B11" s="338"/>
      <c r="C11" s="124"/>
      <c r="D11" s="125"/>
      <c r="E11" s="125"/>
      <c r="F11" s="125"/>
      <c r="G11" s="126"/>
      <c r="H11" s="125"/>
      <c r="I11" s="127"/>
      <c r="J11" s="127"/>
      <c r="K11" s="127"/>
      <c r="L11" s="127"/>
      <c r="M11" s="127"/>
      <c r="N11" s="127"/>
      <c r="O11" s="117"/>
      <c r="P11" s="117"/>
      <c r="Q11" s="117"/>
      <c r="R11" s="117"/>
      <c r="S11" s="117"/>
      <c r="T11" s="117"/>
    </row>
    <row r="12" spans="1:20" ht="18" customHeight="1">
      <c r="A12" s="122" t="s">
        <v>210</v>
      </c>
      <c r="B12" s="124"/>
      <c r="C12" s="124"/>
      <c r="D12" s="124"/>
      <c r="E12" s="124"/>
      <c r="F12" s="124"/>
      <c r="G12" s="118"/>
      <c r="H12" s="118"/>
      <c r="I12" s="118"/>
      <c r="J12" s="117"/>
      <c r="K12" s="117"/>
      <c r="L12" s="117"/>
      <c r="M12" s="117"/>
      <c r="N12" s="117"/>
      <c r="O12" s="117"/>
      <c r="P12" s="117"/>
      <c r="Q12" s="117"/>
      <c r="R12" s="117"/>
      <c r="S12" s="117"/>
      <c r="T12" s="117"/>
    </row>
    <row r="13" spans="1:20" ht="15" customHeight="1">
      <c r="A13" s="122"/>
      <c r="B13" s="124"/>
      <c r="C13" s="124"/>
      <c r="D13" s="124"/>
      <c r="E13" s="124"/>
      <c r="F13" s="124"/>
      <c r="G13" s="118"/>
      <c r="H13" s="118"/>
      <c r="I13" s="118"/>
      <c r="J13" s="117"/>
      <c r="K13" s="117"/>
      <c r="L13" s="117"/>
      <c r="M13" s="117"/>
      <c r="N13" s="117"/>
      <c r="O13" s="117"/>
      <c r="P13" s="117"/>
      <c r="Q13" s="117"/>
      <c r="R13" s="117"/>
      <c r="S13" s="117"/>
      <c r="T13" s="117"/>
    </row>
    <row r="14" spans="1:20" ht="18" customHeight="1">
      <c r="A14" s="128"/>
      <c r="B14" s="129"/>
      <c r="C14" s="130"/>
      <c r="D14" s="131"/>
      <c r="E14" s="132"/>
      <c r="F14" s="132"/>
      <c r="G14" s="133" t="s">
        <v>211</v>
      </c>
      <c r="H14" s="134"/>
      <c r="I14" s="134"/>
      <c r="J14" s="134"/>
      <c r="K14" s="134"/>
      <c r="L14" s="134"/>
      <c r="M14" s="135"/>
      <c r="N14" s="136"/>
      <c r="O14" s="137" t="s">
        <v>212</v>
      </c>
      <c r="P14" s="117"/>
      <c r="Q14" s="117"/>
      <c r="R14" s="117"/>
      <c r="S14" s="117"/>
      <c r="T14" s="117"/>
    </row>
    <row r="15" spans="1:20" ht="26">
      <c r="A15" s="138"/>
      <c r="B15" s="139"/>
      <c r="C15" s="140"/>
      <c r="D15" s="141" t="s">
        <v>195</v>
      </c>
      <c r="E15" s="142"/>
      <c r="F15" s="142"/>
      <c r="G15" s="141" t="s">
        <v>196</v>
      </c>
      <c r="H15" s="143"/>
      <c r="I15" s="144" t="s">
        <v>197</v>
      </c>
      <c r="J15" s="145"/>
      <c r="K15" s="146" t="s">
        <v>198</v>
      </c>
      <c r="L15" s="145"/>
      <c r="M15" s="146" t="s">
        <v>29</v>
      </c>
      <c r="N15" s="144"/>
      <c r="O15" s="147" t="s">
        <v>29</v>
      </c>
      <c r="P15" s="117"/>
      <c r="Q15" s="117"/>
      <c r="R15" s="117"/>
      <c r="S15" s="117"/>
      <c r="T15" s="117"/>
    </row>
    <row r="16" spans="1:20" ht="77.25" customHeight="1">
      <c r="A16" s="148" t="s">
        <v>33</v>
      </c>
      <c r="B16" s="149" t="s">
        <v>199</v>
      </c>
      <c r="C16" s="148" t="s">
        <v>106</v>
      </c>
      <c r="D16" s="150" t="s">
        <v>197</v>
      </c>
      <c r="E16" s="150" t="s">
        <v>198</v>
      </c>
      <c r="F16" s="150" t="s">
        <v>16</v>
      </c>
      <c r="G16" s="148" t="s">
        <v>200</v>
      </c>
      <c r="H16" s="150" t="s">
        <v>201</v>
      </c>
      <c r="I16" s="32" t="s">
        <v>202</v>
      </c>
      <c r="J16" s="31" t="s">
        <v>207</v>
      </c>
      <c r="K16" s="32" t="s">
        <v>202</v>
      </c>
      <c r="L16" s="31" t="s">
        <v>207</v>
      </c>
      <c r="M16" s="32" t="s">
        <v>202</v>
      </c>
      <c r="N16" s="31" t="s">
        <v>213</v>
      </c>
      <c r="O16" s="33" t="s">
        <v>214</v>
      </c>
      <c r="P16" s="117"/>
      <c r="Q16" s="117"/>
      <c r="R16" s="117"/>
      <c r="S16" s="117"/>
      <c r="T16" s="117"/>
    </row>
    <row r="17" spans="1:20" ht="18" customHeight="1">
      <c r="A17" s="151" t="s">
        <v>180</v>
      </c>
      <c r="B17" s="151" t="s">
        <v>181</v>
      </c>
      <c r="C17" s="151" t="s">
        <v>182</v>
      </c>
      <c r="D17" s="151" t="s">
        <v>183</v>
      </c>
      <c r="E17" s="151" t="s">
        <v>184</v>
      </c>
      <c r="F17" s="151" t="s">
        <v>185</v>
      </c>
      <c r="G17" s="151" t="s">
        <v>186</v>
      </c>
      <c r="H17" s="151" t="s">
        <v>187</v>
      </c>
      <c r="I17" s="151" t="s">
        <v>188</v>
      </c>
      <c r="J17" s="151" t="s">
        <v>189</v>
      </c>
      <c r="K17" s="151" t="s">
        <v>190</v>
      </c>
      <c r="L17" s="151" t="s">
        <v>191</v>
      </c>
      <c r="M17" s="151" t="s">
        <v>192</v>
      </c>
      <c r="N17" s="151" t="s">
        <v>208</v>
      </c>
      <c r="O17" s="151" t="s">
        <v>215</v>
      </c>
      <c r="P17" s="117"/>
      <c r="Q17" s="117"/>
      <c r="R17" s="117"/>
      <c r="S17" s="117"/>
      <c r="T17" s="117"/>
    </row>
    <row r="18" spans="1:20" ht="15" customHeight="1">
      <c r="A18" s="113">
        <v>1</v>
      </c>
      <c r="B18" s="542" t="s">
        <v>367</v>
      </c>
      <c r="C18" s="543" t="s">
        <v>365</v>
      </c>
      <c r="D18" s="886"/>
      <c r="E18" s="886"/>
      <c r="F18" s="257">
        <f t="shared" ref="F18:F24" si="0">SUM(D18:E18)</f>
        <v>0</v>
      </c>
      <c r="G18" s="886"/>
      <c r="H18" s="886"/>
      <c r="I18" s="887"/>
      <c r="J18" s="887"/>
      <c r="K18" s="887"/>
      <c r="L18" s="887"/>
      <c r="M18" s="887"/>
      <c r="N18" s="887"/>
      <c r="O18" s="887"/>
      <c r="P18" s="117"/>
      <c r="Q18" s="117"/>
      <c r="R18" s="117"/>
      <c r="S18" s="117"/>
      <c r="T18" s="117"/>
    </row>
    <row r="19" spans="1:20" ht="15" customHeight="1">
      <c r="A19" s="113">
        <v>2</v>
      </c>
      <c r="B19" s="542" t="s">
        <v>344</v>
      </c>
      <c r="C19" s="543" t="s">
        <v>268</v>
      </c>
      <c r="D19" s="937"/>
      <c r="E19" s="937"/>
      <c r="F19" s="257">
        <f t="shared" si="0"/>
        <v>0</v>
      </c>
      <c r="G19" s="937"/>
      <c r="H19" s="937"/>
      <c r="I19" s="938"/>
      <c r="J19" s="938"/>
      <c r="K19" s="938"/>
      <c r="L19" s="938"/>
      <c r="M19" s="938"/>
      <c r="N19" s="938"/>
      <c r="O19" s="938"/>
      <c r="P19" s="117"/>
      <c r="Q19" s="117"/>
      <c r="R19" s="117"/>
      <c r="S19" s="117"/>
      <c r="T19" s="117"/>
    </row>
    <row r="20" spans="1:20" ht="15" customHeight="1">
      <c r="A20" s="113">
        <v>3</v>
      </c>
      <c r="B20" s="542" t="s">
        <v>344</v>
      </c>
      <c r="C20" s="543" t="s">
        <v>268</v>
      </c>
      <c r="D20" s="937"/>
      <c r="E20" s="937"/>
      <c r="F20" s="257">
        <f t="shared" si="0"/>
        <v>0</v>
      </c>
      <c r="G20" s="937"/>
      <c r="H20" s="937"/>
      <c r="I20" s="938"/>
      <c r="J20" s="938"/>
      <c r="K20" s="938"/>
      <c r="L20" s="938"/>
      <c r="M20" s="938"/>
      <c r="N20" s="938"/>
      <c r="O20" s="938"/>
      <c r="P20" s="117"/>
      <c r="Q20" s="117"/>
      <c r="R20" s="117"/>
      <c r="S20" s="117"/>
      <c r="T20" s="117"/>
    </row>
    <row r="21" spans="1:20" ht="15" customHeight="1">
      <c r="A21" s="113">
        <v>4</v>
      </c>
      <c r="B21" s="542" t="s">
        <v>344</v>
      </c>
      <c r="C21" s="543" t="s">
        <v>268</v>
      </c>
      <c r="D21" s="937"/>
      <c r="E21" s="937"/>
      <c r="F21" s="257">
        <f t="shared" si="0"/>
        <v>0</v>
      </c>
      <c r="G21" s="937"/>
      <c r="H21" s="937"/>
      <c r="I21" s="938"/>
      <c r="J21" s="938"/>
      <c r="K21" s="938"/>
      <c r="L21" s="938"/>
      <c r="M21" s="938"/>
      <c r="N21" s="938"/>
      <c r="O21" s="938"/>
      <c r="P21" s="117"/>
      <c r="Q21" s="117"/>
      <c r="R21" s="117"/>
      <c r="S21" s="117"/>
      <c r="T21" s="117"/>
    </row>
    <row r="22" spans="1:20" ht="15" customHeight="1">
      <c r="A22" s="113">
        <v>5</v>
      </c>
      <c r="B22" s="542" t="s">
        <v>344</v>
      </c>
      <c r="C22" s="543" t="s">
        <v>268</v>
      </c>
      <c r="D22" s="937"/>
      <c r="E22" s="937"/>
      <c r="F22" s="257">
        <f t="shared" si="0"/>
        <v>0</v>
      </c>
      <c r="G22" s="937"/>
      <c r="H22" s="937"/>
      <c r="I22" s="938"/>
      <c r="J22" s="938"/>
      <c r="K22" s="938"/>
      <c r="L22" s="938"/>
      <c r="M22" s="938"/>
      <c r="N22" s="938"/>
      <c r="O22" s="938"/>
      <c r="P22" s="117"/>
      <c r="Q22" s="117"/>
      <c r="R22" s="117"/>
      <c r="S22" s="117"/>
      <c r="T22" s="117"/>
    </row>
    <row r="23" spans="1:20" ht="15" customHeight="1">
      <c r="A23" s="113">
        <v>6</v>
      </c>
      <c r="B23" s="542" t="s">
        <v>344</v>
      </c>
      <c r="C23" s="543" t="s">
        <v>268</v>
      </c>
      <c r="D23" s="937"/>
      <c r="E23" s="937"/>
      <c r="F23" s="257">
        <f t="shared" si="0"/>
        <v>0</v>
      </c>
      <c r="G23" s="937"/>
      <c r="H23" s="937"/>
      <c r="I23" s="938"/>
      <c r="J23" s="938"/>
      <c r="K23" s="938"/>
      <c r="L23" s="938"/>
      <c r="M23" s="938"/>
      <c r="N23" s="938"/>
      <c r="O23" s="938"/>
      <c r="P23" s="117"/>
      <c r="Q23" s="117"/>
      <c r="R23" s="117"/>
      <c r="S23" s="117"/>
      <c r="T23" s="117"/>
    </row>
    <row r="24" spans="1:20" ht="15" customHeight="1">
      <c r="A24" s="113">
        <v>7</v>
      </c>
      <c r="B24" s="542" t="s">
        <v>344</v>
      </c>
      <c r="C24" s="543" t="s">
        <v>268</v>
      </c>
      <c r="D24" s="937"/>
      <c r="E24" s="937"/>
      <c r="F24" s="257">
        <f t="shared" si="0"/>
        <v>0</v>
      </c>
      <c r="G24" s="937"/>
      <c r="H24" s="937"/>
      <c r="I24" s="938"/>
      <c r="J24" s="938"/>
      <c r="K24" s="938"/>
      <c r="L24" s="938"/>
      <c r="M24" s="938"/>
      <c r="N24" s="938"/>
      <c r="O24" s="938"/>
      <c r="P24" s="117"/>
      <c r="Q24" s="117"/>
      <c r="R24" s="117"/>
      <c r="S24" s="117"/>
      <c r="T24" s="117"/>
    </row>
    <row r="25" spans="1:20" ht="15" customHeight="1">
      <c r="A25" s="152">
        <v>8</v>
      </c>
      <c r="B25" s="256" t="s">
        <v>16</v>
      </c>
      <c r="C25" s="256"/>
      <c r="D25" s="257">
        <f t="shared" ref="D25:O25" si="1">SUM(D18:D24)</f>
        <v>0</v>
      </c>
      <c r="E25" s="257">
        <f t="shared" si="1"/>
        <v>0</v>
      </c>
      <c r="F25" s="257">
        <f t="shared" si="1"/>
        <v>0</v>
      </c>
      <c r="G25" s="257">
        <f t="shared" si="1"/>
        <v>0</v>
      </c>
      <c r="H25" s="257">
        <f t="shared" si="1"/>
        <v>0</v>
      </c>
      <c r="I25" s="258">
        <f t="shared" si="1"/>
        <v>0</v>
      </c>
      <c r="J25" s="258">
        <f t="shared" si="1"/>
        <v>0</v>
      </c>
      <c r="K25" s="258">
        <f t="shared" si="1"/>
        <v>0</v>
      </c>
      <c r="L25" s="258">
        <f t="shared" si="1"/>
        <v>0</v>
      </c>
      <c r="M25" s="258">
        <f t="shared" si="1"/>
        <v>0</v>
      </c>
      <c r="N25" s="258">
        <f t="shared" si="1"/>
        <v>0</v>
      </c>
      <c r="O25" s="258">
        <f t="shared" si="1"/>
        <v>0</v>
      </c>
      <c r="P25" s="117"/>
      <c r="Q25" s="117"/>
      <c r="R25" s="117"/>
      <c r="S25" s="117"/>
      <c r="T25" s="117"/>
    </row>
    <row r="26" spans="1:20" ht="9" customHeight="1">
      <c r="A26" s="153"/>
      <c r="B26" s="153"/>
      <c r="C26" s="153"/>
      <c r="D26" s="153"/>
      <c r="E26" s="153"/>
      <c r="F26" s="153"/>
      <c r="G26" s="153"/>
      <c r="H26" s="153"/>
      <c r="I26" s="153"/>
      <c r="J26" s="153"/>
      <c r="K26" s="153"/>
      <c r="L26" s="153"/>
      <c r="M26" s="153"/>
      <c r="N26" s="153"/>
      <c r="O26" s="117"/>
      <c r="P26" s="117"/>
      <c r="Q26" s="117"/>
      <c r="R26" s="117"/>
      <c r="S26" s="117"/>
      <c r="T26" s="117"/>
    </row>
    <row r="27" spans="1:20" ht="15" customHeight="1">
      <c r="A27" s="43" t="s">
        <v>61</v>
      </c>
      <c r="B27" s="154"/>
      <c r="C27" s="154"/>
      <c r="D27" s="154"/>
      <c r="E27" s="154"/>
      <c r="F27" s="154"/>
      <c r="G27" s="154"/>
      <c r="H27" s="154"/>
      <c r="I27" s="154"/>
      <c r="J27" s="154"/>
      <c r="K27" s="154"/>
      <c r="L27" s="154"/>
      <c r="M27" s="154"/>
      <c r="N27" s="154"/>
      <c r="O27" s="117"/>
      <c r="P27" s="117"/>
      <c r="Q27" s="117"/>
      <c r="R27" s="117"/>
      <c r="S27" s="117"/>
      <c r="T27" s="117"/>
    </row>
    <row r="28" spans="1:20" ht="15" customHeight="1">
      <c r="A28" s="43" t="s">
        <v>375</v>
      </c>
      <c r="B28" s="154"/>
      <c r="C28" s="154"/>
      <c r="D28" s="154"/>
      <c r="E28" s="154"/>
      <c r="F28" s="154"/>
      <c r="G28" s="154"/>
      <c r="H28" s="154"/>
      <c r="I28" s="154"/>
      <c r="J28" s="154"/>
      <c r="K28" s="154"/>
      <c r="L28" s="154"/>
      <c r="M28" s="154"/>
      <c r="N28" s="154"/>
      <c r="O28" s="117"/>
      <c r="P28" s="117"/>
      <c r="Q28" s="117"/>
      <c r="R28" s="117"/>
      <c r="S28" s="117"/>
      <c r="T28" s="117"/>
    </row>
    <row r="29" spans="1:20" ht="15" customHeight="1">
      <c r="A29" s="155" t="s">
        <v>376</v>
      </c>
      <c r="B29" s="154"/>
      <c r="C29" s="154"/>
      <c r="D29" s="154"/>
      <c r="E29" s="154"/>
      <c r="F29" s="154"/>
      <c r="G29" s="154"/>
      <c r="H29" s="154"/>
      <c r="I29" s="154"/>
      <c r="J29" s="154"/>
      <c r="K29" s="154"/>
      <c r="L29" s="154"/>
      <c r="M29" s="154"/>
      <c r="N29" s="154"/>
      <c r="O29" s="117"/>
      <c r="P29" s="117"/>
      <c r="Q29" s="117"/>
      <c r="R29" s="117"/>
      <c r="S29" s="117"/>
      <c r="T29" s="117"/>
    </row>
    <row r="30" spans="1:20" ht="15" customHeight="1">
      <c r="A30" s="43"/>
      <c r="B30" s="154"/>
      <c r="C30" s="154"/>
      <c r="D30" s="154"/>
      <c r="E30" s="154"/>
      <c r="F30" s="154"/>
      <c r="G30" s="154"/>
      <c r="H30" s="154"/>
      <c r="I30" s="154"/>
      <c r="J30" s="154"/>
      <c r="K30" s="154"/>
      <c r="L30" s="154"/>
      <c r="M30" s="154"/>
      <c r="N30" s="154"/>
      <c r="O30" s="117"/>
      <c r="P30" s="117"/>
      <c r="Q30" s="117"/>
      <c r="R30" s="117"/>
      <c r="S30" s="117"/>
      <c r="T30" s="117"/>
    </row>
    <row r="31" spans="1:20" ht="18" customHeight="1">
      <c r="A31" s="122" t="s">
        <v>216</v>
      </c>
      <c r="B31" s="124"/>
      <c r="C31" s="124"/>
      <c r="D31" s="124"/>
      <c r="E31" s="124"/>
      <c r="F31" s="124"/>
      <c r="G31" s="118"/>
      <c r="H31" s="118"/>
      <c r="I31" s="118"/>
      <c r="J31" s="117"/>
      <c r="K31" s="117"/>
      <c r="L31" s="117"/>
      <c r="M31" s="117"/>
      <c r="N31" s="117"/>
      <c r="O31" s="117"/>
      <c r="P31" s="117"/>
      <c r="Q31" s="117"/>
      <c r="R31" s="117"/>
      <c r="S31" s="117"/>
      <c r="T31" s="117"/>
    </row>
    <row r="32" spans="1:20" ht="15" customHeight="1">
      <c r="A32" s="122"/>
      <c r="B32" s="124"/>
      <c r="C32" s="124"/>
      <c r="D32" s="124"/>
      <c r="E32" s="124"/>
      <c r="F32" s="124"/>
      <c r="G32" s="118"/>
      <c r="H32" s="118"/>
      <c r="I32" s="118"/>
      <c r="J32" s="117"/>
      <c r="K32" s="117"/>
      <c r="L32" s="117"/>
      <c r="M32" s="117"/>
      <c r="N32" s="117"/>
      <c r="O32" s="117"/>
      <c r="P32" s="117"/>
      <c r="Q32" s="117"/>
      <c r="R32" s="117"/>
      <c r="S32" s="117"/>
      <c r="T32" s="117"/>
    </row>
    <row r="33" spans="1:20" ht="18" customHeight="1">
      <c r="A33" s="128"/>
      <c r="B33" s="129"/>
      <c r="C33" s="130"/>
      <c r="D33" s="131"/>
      <c r="E33" s="132"/>
      <c r="F33" s="132"/>
      <c r="G33" s="133" t="s">
        <v>211</v>
      </c>
      <c r="H33" s="134"/>
      <c r="I33" s="134"/>
      <c r="J33" s="134"/>
      <c r="K33" s="134"/>
      <c r="L33" s="134"/>
      <c r="M33" s="135"/>
      <c r="N33" s="136"/>
      <c r="O33" s="137" t="s">
        <v>212</v>
      </c>
      <c r="P33" s="117"/>
      <c r="Q33" s="117"/>
      <c r="R33" s="117"/>
      <c r="S33" s="117"/>
      <c r="T33" s="117"/>
    </row>
    <row r="34" spans="1:20" ht="26">
      <c r="A34" s="138"/>
      <c r="B34" s="139"/>
      <c r="C34" s="140"/>
      <c r="D34" s="141" t="s">
        <v>195</v>
      </c>
      <c r="E34" s="142"/>
      <c r="F34" s="142"/>
      <c r="G34" s="141" t="s">
        <v>196</v>
      </c>
      <c r="H34" s="143"/>
      <c r="I34" s="144" t="s">
        <v>197</v>
      </c>
      <c r="J34" s="145"/>
      <c r="K34" s="146" t="s">
        <v>198</v>
      </c>
      <c r="L34" s="145"/>
      <c r="M34" s="146" t="s">
        <v>29</v>
      </c>
      <c r="N34" s="144"/>
      <c r="O34" s="147" t="s">
        <v>29</v>
      </c>
      <c r="P34" s="117"/>
      <c r="Q34" s="117"/>
      <c r="R34" s="117"/>
      <c r="S34" s="117"/>
      <c r="T34" s="117"/>
    </row>
    <row r="35" spans="1:20" ht="77.25" customHeight="1">
      <c r="A35" s="148" t="s">
        <v>33</v>
      </c>
      <c r="B35" s="149" t="s">
        <v>199</v>
      </c>
      <c r="C35" s="148" t="s">
        <v>106</v>
      </c>
      <c r="D35" s="150" t="s">
        <v>197</v>
      </c>
      <c r="E35" s="150" t="s">
        <v>198</v>
      </c>
      <c r="F35" s="150" t="s">
        <v>16</v>
      </c>
      <c r="G35" s="148" t="s">
        <v>200</v>
      </c>
      <c r="H35" s="150" t="s">
        <v>201</v>
      </c>
      <c r="I35" s="32" t="s">
        <v>202</v>
      </c>
      <c r="J35" s="31" t="s">
        <v>207</v>
      </c>
      <c r="K35" s="32" t="s">
        <v>202</v>
      </c>
      <c r="L35" s="31" t="s">
        <v>207</v>
      </c>
      <c r="M35" s="32" t="s">
        <v>202</v>
      </c>
      <c r="N35" s="31" t="s">
        <v>213</v>
      </c>
      <c r="O35" s="33" t="s">
        <v>214</v>
      </c>
      <c r="P35" s="117"/>
      <c r="Q35" s="117"/>
      <c r="R35" s="117"/>
      <c r="S35" s="117"/>
      <c r="T35" s="117"/>
    </row>
    <row r="36" spans="1:20" ht="18" customHeight="1">
      <c r="A36" s="151" t="s">
        <v>180</v>
      </c>
      <c r="B36" s="151" t="s">
        <v>181</v>
      </c>
      <c r="C36" s="151" t="s">
        <v>182</v>
      </c>
      <c r="D36" s="151" t="s">
        <v>183</v>
      </c>
      <c r="E36" s="151" t="s">
        <v>184</v>
      </c>
      <c r="F36" s="151" t="s">
        <v>185</v>
      </c>
      <c r="G36" s="151" t="s">
        <v>186</v>
      </c>
      <c r="H36" s="151" t="s">
        <v>187</v>
      </c>
      <c r="I36" s="151" t="s">
        <v>188</v>
      </c>
      <c r="J36" s="151" t="s">
        <v>189</v>
      </c>
      <c r="K36" s="151" t="s">
        <v>190</v>
      </c>
      <c r="L36" s="151" t="s">
        <v>191</v>
      </c>
      <c r="M36" s="151" t="s">
        <v>192</v>
      </c>
      <c r="N36" s="151" t="s">
        <v>208</v>
      </c>
      <c r="O36" s="151" t="s">
        <v>215</v>
      </c>
      <c r="P36" s="117"/>
      <c r="Q36" s="117"/>
      <c r="R36" s="117"/>
      <c r="S36" s="117"/>
      <c r="T36" s="117"/>
    </row>
    <row r="37" spans="1:20" ht="15" customHeight="1">
      <c r="A37" s="113">
        <v>1</v>
      </c>
      <c r="B37" s="542" t="s">
        <v>367</v>
      </c>
      <c r="C37" s="543" t="s">
        <v>365</v>
      </c>
      <c r="D37" s="886"/>
      <c r="E37" s="886"/>
      <c r="F37" s="257">
        <f t="shared" ref="F37:F43" si="2">SUM(D37:E37)</f>
        <v>0</v>
      </c>
      <c r="G37" s="886"/>
      <c r="H37" s="886"/>
      <c r="I37" s="887"/>
      <c r="J37" s="887"/>
      <c r="K37" s="887"/>
      <c r="L37" s="887"/>
      <c r="M37" s="887"/>
      <c r="N37" s="887"/>
      <c r="O37" s="887"/>
      <c r="P37" s="117"/>
      <c r="Q37" s="117"/>
      <c r="R37" s="117"/>
      <c r="S37" s="117"/>
      <c r="T37" s="117"/>
    </row>
    <row r="38" spans="1:20" ht="15" customHeight="1">
      <c r="A38" s="113">
        <v>2</v>
      </c>
      <c r="B38" s="542" t="s">
        <v>344</v>
      </c>
      <c r="C38" s="543" t="s">
        <v>268</v>
      </c>
      <c r="D38" s="937"/>
      <c r="E38" s="937"/>
      <c r="F38" s="257">
        <f t="shared" si="2"/>
        <v>0</v>
      </c>
      <c r="G38" s="937"/>
      <c r="H38" s="937"/>
      <c r="I38" s="938"/>
      <c r="J38" s="938"/>
      <c r="K38" s="938"/>
      <c r="L38" s="938"/>
      <c r="M38" s="938"/>
      <c r="N38" s="938"/>
      <c r="O38" s="938"/>
      <c r="P38" s="117"/>
      <c r="Q38" s="117"/>
      <c r="R38" s="117"/>
      <c r="S38" s="117"/>
      <c r="T38" s="117"/>
    </row>
    <row r="39" spans="1:20" ht="15" customHeight="1">
      <c r="A39" s="113">
        <v>3</v>
      </c>
      <c r="B39" s="542" t="s">
        <v>344</v>
      </c>
      <c r="C39" s="543" t="s">
        <v>268</v>
      </c>
      <c r="D39" s="937"/>
      <c r="E39" s="937"/>
      <c r="F39" s="257">
        <f t="shared" si="2"/>
        <v>0</v>
      </c>
      <c r="G39" s="937"/>
      <c r="H39" s="937"/>
      <c r="I39" s="938"/>
      <c r="J39" s="938"/>
      <c r="K39" s="938"/>
      <c r="L39" s="938"/>
      <c r="M39" s="938"/>
      <c r="N39" s="938"/>
      <c r="O39" s="938"/>
      <c r="P39" s="117"/>
      <c r="Q39" s="117"/>
      <c r="R39" s="117"/>
      <c r="S39" s="117"/>
      <c r="T39" s="117"/>
    </row>
    <row r="40" spans="1:20" ht="15" customHeight="1">
      <c r="A40" s="113">
        <v>4</v>
      </c>
      <c r="B40" s="542" t="s">
        <v>344</v>
      </c>
      <c r="C40" s="543" t="s">
        <v>268</v>
      </c>
      <c r="D40" s="937"/>
      <c r="E40" s="937"/>
      <c r="F40" s="257">
        <f t="shared" si="2"/>
        <v>0</v>
      </c>
      <c r="G40" s="937"/>
      <c r="H40" s="937"/>
      <c r="I40" s="938"/>
      <c r="J40" s="938"/>
      <c r="K40" s="938"/>
      <c r="L40" s="938"/>
      <c r="M40" s="938"/>
      <c r="N40" s="938"/>
      <c r="O40" s="938"/>
      <c r="P40" s="117"/>
      <c r="Q40" s="117"/>
      <c r="R40" s="117"/>
      <c r="S40" s="117"/>
      <c r="T40" s="117"/>
    </row>
    <row r="41" spans="1:20" ht="15" customHeight="1">
      <c r="A41" s="113">
        <v>5</v>
      </c>
      <c r="B41" s="542" t="s">
        <v>344</v>
      </c>
      <c r="C41" s="543" t="s">
        <v>268</v>
      </c>
      <c r="D41" s="937"/>
      <c r="E41" s="937"/>
      <c r="F41" s="257">
        <f t="shared" si="2"/>
        <v>0</v>
      </c>
      <c r="G41" s="937"/>
      <c r="H41" s="937"/>
      <c r="I41" s="938"/>
      <c r="J41" s="938"/>
      <c r="K41" s="938"/>
      <c r="L41" s="938"/>
      <c r="M41" s="938"/>
      <c r="N41" s="938"/>
      <c r="O41" s="938"/>
      <c r="P41" s="117"/>
      <c r="Q41" s="117"/>
      <c r="R41" s="117"/>
      <c r="S41" s="117"/>
      <c r="T41" s="117"/>
    </row>
    <row r="42" spans="1:20" ht="15" customHeight="1">
      <c r="A42" s="113">
        <v>6</v>
      </c>
      <c r="B42" s="542" t="s">
        <v>344</v>
      </c>
      <c r="C42" s="543" t="s">
        <v>268</v>
      </c>
      <c r="D42" s="937"/>
      <c r="E42" s="937"/>
      <c r="F42" s="257">
        <f t="shared" si="2"/>
        <v>0</v>
      </c>
      <c r="G42" s="937"/>
      <c r="H42" s="937"/>
      <c r="I42" s="938"/>
      <c r="J42" s="938"/>
      <c r="K42" s="938"/>
      <c r="L42" s="938"/>
      <c r="M42" s="938"/>
      <c r="N42" s="938"/>
      <c r="O42" s="938"/>
      <c r="P42" s="117"/>
      <c r="Q42" s="117"/>
      <c r="R42" s="117"/>
      <c r="S42" s="117"/>
      <c r="T42" s="117"/>
    </row>
    <row r="43" spans="1:20" ht="15" customHeight="1">
      <c r="A43" s="113">
        <v>7</v>
      </c>
      <c r="B43" s="542" t="s">
        <v>344</v>
      </c>
      <c r="C43" s="543" t="s">
        <v>268</v>
      </c>
      <c r="D43" s="937"/>
      <c r="E43" s="937"/>
      <c r="F43" s="257">
        <f t="shared" si="2"/>
        <v>0</v>
      </c>
      <c r="G43" s="937"/>
      <c r="H43" s="937"/>
      <c r="I43" s="938"/>
      <c r="J43" s="938"/>
      <c r="K43" s="938"/>
      <c r="L43" s="938"/>
      <c r="M43" s="938"/>
      <c r="N43" s="938"/>
      <c r="O43" s="938"/>
      <c r="P43" s="117"/>
      <c r="Q43" s="117"/>
      <c r="R43" s="117"/>
      <c r="S43" s="117"/>
      <c r="T43" s="117"/>
    </row>
    <row r="44" spans="1:20" ht="15" customHeight="1">
      <c r="A44" s="152">
        <v>8</v>
      </c>
      <c r="B44" s="256" t="s">
        <v>16</v>
      </c>
      <c r="C44" s="256"/>
      <c r="D44" s="257">
        <f t="shared" ref="D44:O44" si="3">SUM(D37:D43)</f>
        <v>0</v>
      </c>
      <c r="E44" s="257">
        <f t="shared" si="3"/>
        <v>0</v>
      </c>
      <c r="F44" s="257">
        <f t="shared" si="3"/>
        <v>0</v>
      </c>
      <c r="G44" s="257">
        <f t="shared" si="3"/>
        <v>0</v>
      </c>
      <c r="H44" s="257">
        <f t="shared" si="3"/>
        <v>0</v>
      </c>
      <c r="I44" s="258">
        <f t="shared" si="3"/>
        <v>0</v>
      </c>
      <c r="J44" s="258">
        <f t="shared" si="3"/>
        <v>0</v>
      </c>
      <c r="K44" s="258">
        <f t="shared" si="3"/>
        <v>0</v>
      </c>
      <c r="L44" s="258">
        <f t="shared" si="3"/>
        <v>0</v>
      </c>
      <c r="M44" s="258">
        <f t="shared" si="3"/>
        <v>0</v>
      </c>
      <c r="N44" s="258">
        <f t="shared" si="3"/>
        <v>0</v>
      </c>
      <c r="O44" s="258">
        <f t="shared" si="3"/>
        <v>0</v>
      </c>
      <c r="P44" s="117"/>
      <c r="Q44" s="117"/>
      <c r="R44" s="117"/>
      <c r="S44" s="117"/>
      <c r="T44" s="117"/>
    </row>
    <row r="45" spans="1:20" ht="9" customHeight="1">
      <c r="A45" s="153"/>
      <c r="B45" s="153"/>
      <c r="C45" s="153"/>
      <c r="D45" s="153"/>
      <c r="E45" s="153"/>
      <c r="F45" s="153"/>
      <c r="G45" s="153"/>
      <c r="H45" s="153"/>
      <c r="I45" s="153"/>
      <c r="J45" s="153"/>
      <c r="K45" s="153"/>
      <c r="L45" s="153"/>
      <c r="M45" s="153"/>
      <c r="N45" s="153"/>
      <c r="O45" s="117"/>
      <c r="P45" s="117"/>
      <c r="Q45" s="117"/>
      <c r="R45" s="117"/>
      <c r="S45" s="117"/>
      <c r="T45" s="117"/>
    </row>
    <row r="46" spans="1:20" ht="15" customHeight="1">
      <c r="A46" s="43" t="s">
        <v>61</v>
      </c>
      <c r="B46" s="154"/>
      <c r="C46" s="154"/>
      <c r="D46" s="154"/>
      <c r="E46" s="154"/>
      <c r="F46" s="154"/>
      <c r="G46" s="154"/>
      <c r="H46" s="154"/>
      <c r="I46" s="154"/>
      <c r="J46" s="154"/>
      <c r="K46" s="154"/>
      <c r="L46" s="154"/>
      <c r="M46" s="154"/>
      <c r="N46" s="154"/>
      <c r="O46" s="117"/>
      <c r="P46" s="117"/>
      <c r="Q46" s="117"/>
      <c r="R46" s="117"/>
      <c r="S46" s="117"/>
      <c r="T46" s="117"/>
    </row>
    <row r="47" spans="1:20" ht="15" customHeight="1">
      <c r="A47" s="43" t="s">
        <v>375</v>
      </c>
      <c r="B47" s="154"/>
      <c r="C47" s="154"/>
      <c r="D47" s="154"/>
      <c r="E47" s="154"/>
      <c r="F47" s="154"/>
      <c r="G47" s="154"/>
      <c r="H47" s="154"/>
      <c r="I47" s="154"/>
      <c r="J47" s="154"/>
      <c r="K47" s="154"/>
      <c r="L47" s="154"/>
      <c r="M47" s="154"/>
      <c r="N47" s="154"/>
      <c r="O47" s="117"/>
      <c r="P47" s="117"/>
      <c r="Q47" s="117"/>
      <c r="R47" s="117"/>
      <c r="S47" s="117"/>
      <c r="T47" s="117"/>
    </row>
    <row r="48" spans="1:20" ht="15" customHeight="1">
      <c r="A48" s="155" t="s">
        <v>376</v>
      </c>
      <c r="B48" s="154"/>
      <c r="C48" s="154"/>
      <c r="D48" s="154"/>
      <c r="E48" s="154"/>
      <c r="F48" s="154"/>
      <c r="G48" s="154"/>
      <c r="H48" s="154"/>
      <c r="I48" s="154"/>
      <c r="J48" s="154"/>
      <c r="K48" s="154"/>
      <c r="L48" s="154"/>
      <c r="M48" s="154"/>
      <c r="N48" s="154"/>
      <c r="O48" s="117"/>
      <c r="P48" s="117"/>
      <c r="Q48" s="117"/>
      <c r="R48" s="117"/>
      <c r="S48" s="117"/>
      <c r="T48" s="117"/>
    </row>
    <row r="49" spans="1:20" ht="15" customHeight="1">
      <c r="A49" s="155"/>
      <c r="B49" s="119"/>
      <c r="C49" s="156"/>
      <c r="D49" s="156"/>
      <c r="E49" s="156"/>
      <c r="F49" s="156"/>
      <c r="G49" s="114"/>
      <c r="H49" s="114"/>
      <c r="I49" s="114"/>
      <c r="J49" s="114"/>
      <c r="K49" s="155"/>
      <c r="L49" s="155"/>
      <c r="M49" s="155"/>
      <c r="N49" s="155"/>
      <c r="O49" s="117"/>
      <c r="P49" s="117"/>
      <c r="Q49" s="117"/>
      <c r="R49" s="117"/>
      <c r="S49" s="117"/>
      <c r="T49" s="117"/>
    </row>
    <row r="50" spans="1:20" ht="18" customHeight="1">
      <c r="A50" s="122" t="s">
        <v>217</v>
      </c>
      <c r="B50" s="124"/>
      <c r="C50" s="124"/>
      <c r="D50" s="124"/>
      <c r="E50" s="124"/>
      <c r="F50" s="124"/>
      <c r="G50" s="118"/>
      <c r="H50" s="118"/>
      <c r="I50" s="118"/>
      <c r="J50" s="117"/>
      <c r="K50" s="117"/>
      <c r="L50" s="117"/>
      <c r="M50" s="117"/>
      <c r="N50" s="117"/>
      <c r="O50" s="117"/>
      <c r="P50" s="117"/>
      <c r="Q50" s="117"/>
      <c r="R50" s="117"/>
      <c r="S50" s="117"/>
      <c r="T50" s="117"/>
    </row>
    <row r="51" spans="1:20" ht="15" customHeight="1">
      <c r="A51" s="122"/>
      <c r="B51" s="124"/>
      <c r="C51" s="124"/>
      <c r="D51" s="124"/>
      <c r="E51" s="124"/>
      <c r="F51" s="124"/>
      <c r="G51" s="118"/>
      <c r="H51" s="118"/>
      <c r="I51" s="118"/>
      <c r="J51" s="117"/>
      <c r="K51" s="117"/>
      <c r="L51" s="117"/>
      <c r="M51" s="117"/>
      <c r="N51" s="117"/>
      <c r="O51" s="117"/>
      <c r="P51" s="117"/>
      <c r="Q51" s="117"/>
      <c r="R51" s="117"/>
      <c r="S51" s="117"/>
      <c r="T51" s="117"/>
    </row>
    <row r="52" spans="1:20" ht="18" customHeight="1">
      <c r="A52" s="128"/>
      <c r="B52" s="129"/>
      <c r="C52" s="130"/>
      <c r="D52" s="131"/>
      <c r="E52" s="132"/>
      <c r="F52" s="132"/>
      <c r="G52" s="133" t="s">
        <v>211</v>
      </c>
      <c r="H52" s="134"/>
      <c r="I52" s="134"/>
      <c r="J52" s="134"/>
      <c r="K52" s="134"/>
      <c r="L52" s="134"/>
      <c r="M52" s="135"/>
      <c r="N52" s="136"/>
      <c r="O52" s="137" t="s">
        <v>212</v>
      </c>
      <c r="P52" s="117"/>
      <c r="Q52" s="117"/>
      <c r="R52" s="117"/>
      <c r="S52" s="117"/>
      <c r="T52" s="117"/>
    </row>
    <row r="53" spans="1:20" ht="26">
      <c r="A53" s="138"/>
      <c r="B53" s="139"/>
      <c r="C53" s="140"/>
      <c r="D53" s="141" t="s">
        <v>195</v>
      </c>
      <c r="E53" s="142"/>
      <c r="F53" s="142"/>
      <c r="G53" s="141" t="s">
        <v>196</v>
      </c>
      <c r="H53" s="143"/>
      <c r="I53" s="144" t="s">
        <v>197</v>
      </c>
      <c r="J53" s="145"/>
      <c r="K53" s="146" t="s">
        <v>198</v>
      </c>
      <c r="L53" s="145"/>
      <c r="M53" s="146" t="s">
        <v>29</v>
      </c>
      <c r="N53" s="144"/>
      <c r="O53" s="147" t="s">
        <v>29</v>
      </c>
      <c r="P53" s="117"/>
      <c r="Q53" s="117"/>
      <c r="R53" s="117"/>
      <c r="S53" s="117"/>
      <c r="T53" s="117"/>
    </row>
    <row r="54" spans="1:20" ht="77.25" customHeight="1">
      <c r="A54" s="148" t="s">
        <v>33</v>
      </c>
      <c r="B54" s="149" t="s">
        <v>199</v>
      </c>
      <c r="C54" s="148" t="s">
        <v>106</v>
      </c>
      <c r="D54" s="150" t="s">
        <v>197</v>
      </c>
      <c r="E54" s="150" t="s">
        <v>198</v>
      </c>
      <c r="F54" s="150" t="s">
        <v>16</v>
      </c>
      <c r="G54" s="148" t="s">
        <v>200</v>
      </c>
      <c r="H54" s="150" t="s">
        <v>201</v>
      </c>
      <c r="I54" s="32" t="s">
        <v>202</v>
      </c>
      <c r="J54" s="31" t="s">
        <v>207</v>
      </c>
      <c r="K54" s="32" t="s">
        <v>202</v>
      </c>
      <c r="L54" s="31" t="s">
        <v>207</v>
      </c>
      <c r="M54" s="32" t="s">
        <v>202</v>
      </c>
      <c r="N54" s="31" t="s">
        <v>213</v>
      </c>
      <c r="O54" s="33" t="s">
        <v>214</v>
      </c>
      <c r="P54" s="117"/>
      <c r="Q54" s="117"/>
      <c r="R54" s="117"/>
      <c r="S54" s="117"/>
      <c r="T54" s="117"/>
    </row>
    <row r="55" spans="1:20" ht="18" customHeight="1">
      <c r="A55" s="151" t="s">
        <v>180</v>
      </c>
      <c r="B55" s="151" t="s">
        <v>181</v>
      </c>
      <c r="C55" s="151" t="s">
        <v>182</v>
      </c>
      <c r="D55" s="151" t="s">
        <v>183</v>
      </c>
      <c r="E55" s="151" t="s">
        <v>184</v>
      </c>
      <c r="F55" s="151" t="s">
        <v>185</v>
      </c>
      <c r="G55" s="151" t="s">
        <v>186</v>
      </c>
      <c r="H55" s="151" t="s">
        <v>187</v>
      </c>
      <c r="I55" s="151" t="s">
        <v>188</v>
      </c>
      <c r="J55" s="151" t="s">
        <v>189</v>
      </c>
      <c r="K55" s="151" t="s">
        <v>190</v>
      </c>
      <c r="L55" s="151" t="s">
        <v>191</v>
      </c>
      <c r="M55" s="151" t="s">
        <v>192</v>
      </c>
      <c r="N55" s="151" t="s">
        <v>208</v>
      </c>
      <c r="O55" s="151" t="s">
        <v>215</v>
      </c>
      <c r="P55" s="117"/>
      <c r="Q55" s="117"/>
      <c r="R55" s="117"/>
      <c r="S55" s="117"/>
      <c r="T55" s="117"/>
    </row>
    <row r="56" spans="1:20" ht="15" customHeight="1">
      <c r="A56" s="113">
        <v>1</v>
      </c>
      <c r="B56" s="542" t="s">
        <v>367</v>
      </c>
      <c r="C56" s="543" t="s">
        <v>365</v>
      </c>
      <c r="D56" s="886"/>
      <c r="E56" s="886"/>
      <c r="F56" s="257">
        <f t="shared" ref="F56:F62" si="4">SUM(D56:E56)</f>
        <v>0</v>
      </c>
      <c r="G56" s="886"/>
      <c r="H56" s="886"/>
      <c r="I56" s="887"/>
      <c r="J56" s="887"/>
      <c r="K56" s="887"/>
      <c r="L56" s="887"/>
      <c r="M56" s="887"/>
      <c r="N56" s="887"/>
      <c r="O56" s="887"/>
      <c r="P56" s="117"/>
      <c r="Q56" s="117"/>
      <c r="R56" s="117"/>
      <c r="S56" s="117"/>
      <c r="T56" s="117"/>
    </row>
    <row r="57" spans="1:20" ht="15" customHeight="1">
      <c r="A57" s="113">
        <v>2</v>
      </c>
      <c r="B57" s="542" t="s">
        <v>344</v>
      </c>
      <c r="C57" s="543" t="s">
        <v>268</v>
      </c>
      <c r="D57" s="937"/>
      <c r="E57" s="937"/>
      <c r="F57" s="257">
        <f t="shared" si="4"/>
        <v>0</v>
      </c>
      <c r="G57" s="937"/>
      <c r="H57" s="937"/>
      <c r="I57" s="938"/>
      <c r="J57" s="938"/>
      <c r="K57" s="938"/>
      <c r="L57" s="938"/>
      <c r="M57" s="938"/>
      <c r="N57" s="938"/>
      <c r="O57" s="938"/>
      <c r="P57" s="117"/>
      <c r="Q57" s="117"/>
      <c r="R57" s="117"/>
      <c r="S57" s="117"/>
      <c r="T57" s="117"/>
    </row>
    <row r="58" spans="1:20" ht="15" customHeight="1">
      <c r="A58" s="113">
        <v>3</v>
      </c>
      <c r="B58" s="542" t="s">
        <v>344</v>
      </c>
      <c r="C58" s="543" t="s">
        <v>268</v>
      </c>
      <c r="D58" s="937"/>
      <c r="E58" s="937"/>
      <c r="F58" s="257">
        <f t="shared" si="4"/>
        <v>0</v>
      </c>
      <c r="G58" s="937"/>
      <c r="H58" s="937"/>
      <c r="I58" s="938"/>
      <c r="J58" s="938"/>
      <c r="K58" s="938"/>
      <c r="L58" s="938"/>
      <c r="M58" s="938"/>
      <c r="N58" s="938"/>
      <c r="O58" s="938"/>
      <c r="P58" s="117"/>
      <c r="Q58" s="117"/>
      <c r="R58" s="117"/>
      <c r="S58" s="117"/>
      <c r="T58" s="117"/>
    </row>
    <row r="59" spans="1:20" ht="15" customHeight="1">
      <c r="A59" s="113">
        <v>4</v>
      </c>
      <c r="B59" s="542" t="s">
        <v>344</v>
      </c>
      <c r="C59" s="543" t="s">
        <v>268</v>
      </c>
      <c r="D59" s="937"/>
      <c r="E59" s="937"/>
      <c r="F59" s="257">
        <f t="shared" si="4"/>
        <v>0</v>
      </c>
      <c r="G59" s="937"/>
      <c r="H59" s="937"/>
      <c r="I59" s="938"/>
      <c r="J59" s="938"/>
      <c r="K59" s="938"/>
      <c r="L59" s="938"/>
      <c r="M59" s="938"/>
      <c r="N59" s="938"/>
      <c r="O59" s="938"/>
      <c r="P59" s="117"/>
      <c r="Q59" s="117"/>
      <c r="R59" s="117"/>
      <c r="S59" s="117"/>
      <c r="T59" s="117"/>
    </row>
    <row r="60" spans="1:20" ht="15" customHeight="1">
      <c r="A60" s="113">
        <v>5</v>
      </c>
      <c r="B60" s="542" t="s">
        <v>344</v>
      </c>
      <c r="C60" s="543" t="s">
        <v>268</v>
      </c>
      <c r="D60" s="937"/>
      <c r="E60" s="937"/>
      <c r="F60" s="257">
        <f t="shared" si="4"/>
        <v>0</v>
      </c>
      <c r="G60" s="937"/>
      <c r="H60" s="937"/>
      <c r="I60" s="938"/>
      <c r="J60" s="938"/>
      <c r="K60" s="938"/>
      <c r="L60" s="938"/>
      <c r="M60" s="938"/>
      <c r="N60" s="938"/>
      <c r="O60" s="938"/>
      <c r="P60" s="117"/>
      <c r="Q60" s="117"/>
      <c r="R60" s="117"/>
      <c r="S60" s="117"/>
      <c r="T60" s="117"/>
    </row>
    <row r="61" spans="1:20" ht="15" customHeight="1">
      <c r="A61" s="113">
        <v>6</v>
      </c>
      <c r="B61" s="542" t="s">
        <v>344</v>
      </c>
      <c r="C61" s="543" t="s">
        <v>268</v>
      </c>
      <c r="D61" s="937"/>
      <c r="E61" s="937"/>
      <c r="F61" s="257">
        <f t="shared" si="4"/>
        <v>0</v>
      </c>
      <c r="G61" s="937"/>
      <c r="H61" s="937"/>
      <c r="I61" s="938"/>
      <c r="J61" s="938"/>
      <c r="K61" s="938"/>
      <c r="L61" s="938"/>
      <c r="M61" s="938"/>
      <c r="N61" s="938"/>
      <c r="O61" s="938"/>
      <c r="P61" s="117"/>
      <c r="Q61" s="117"/>
      <c r="R61" s="117"/>
      <c r="S61" s="117"/>
      <c r="T61" s="117"/>
    </row>
    <row r="62" spans="1:20" ht="15" customHeight="1">
      <c r="A62" s="113">
        <v>7</v>
      </c>
      <c r="B62" s="542" t="s">
        <v>344</v>
      </c>
      <c r="C62" s="543" t="s">
        <v>268</v>
      </c>
      <c r="D62" s="937"/>
      <c r="E62" s="937"/>
      <c r="F62" s="257">
        <f t="shared" si="4"/>
        <v>0</v>
      </c>
      <c r="G62" s="937"/>
      <c r="H62" s="937"/>
      <c r="I62" s="938"/>
      <c r="J62" s="938"/>
      <c r="K62" s="938"/>
      <c r="L62" s="938"/>
      <c r="M62" s="938"/>
      <c r="N62" s="938"/>
      <c r="O62" s="938"/>
      <c r="P62" s="117"/>
      <c r="Q62" s="117"/>
      <c r="R62" s="117"/>
      <c r="S62" s="117"/>
      <c r="T62" s="117"/>
    </row>
    <row r="63" spans="1:20" ht="15" customHeight="1">
      <c r="A63" s="152">
        <v>8</v>
      </c>
      <c r="B63" s="256" t="s">
        <v>16</v>
      </c>
      <c r="C63" s="256"/>
      <c r="D63" s="257">
        <f t="shared" ref="D63:O63" si="5">SUM(D56:D62)</f>
        <v>0</v>
      </c>
      <c r="E63" s="257">
        <f t="shared" si="5"/>
        <v>0</v>
      </c>
      <c r="F63" s="257">
        <f t="shared" si="5"/>
        <v>0</v>
      </c>
      <c r="G63" s="257">
        <f t="shared" si="5"/>
        <v>0</v>
      </c>
      <c r="H63" s="257">
        <f t="shared" si="5"/>
        <v>0</v>
      </c>
      <c r="I63" s="258">
        <f t="shared" si="5"/>
        <v>0</v>
      </c>
      <c r="J63" s="258">
        <f t="shared" si="5"/>
        <v>0</v>
      </c>
      <c r="K63" s="258">
        <f t="shared" si="5"/>
        <v>0</v>
      </c>
      <c r="L63" s="258">
        <f t="shared" si="5"/>
        <v>0</v>
      </c>
      <c r="M63" s="258">
        <f t="shared" si="5"/>
        <v>0</v>
      </c>
      <c r="N63" s="258">
        <f t="shared" si="5"/>
        <v>0</v>
      </c>
      <c r="O63" s="258">
        <f t="shared" si="5"/>
        <v>0</v>
      </c>
      <c r="P63" s="117"/>
      <c r="Q63" s="117"/>
      <c r="R63" s="117"/>
      <c r="S63" s="117"/>
      <c r="T63" s="117"/>
    </row>
    <row r="64" spans="1:20" ht="9" customHeight="1">
      <c r="A64" s="153"/>
      <c r="B64" s="153"/>
      <c r="C64" s="153"/>
      <c r="D64" s="153"/>
      <c r="E64" s="153"/>
      <c r="F64" s="153"/>
      <c r="G64" s="153"/>
      <c r="H64" s="153"/>
      <c r="I64" s="153"/>
      <c r="J64" s="153"/>
      <c r="K64" s="153"/>
      <c r="L64" s="153"/>
      <c r="M64" s="153"/>
      <c r="N64" s="153"/>
      <c r="O64" s="117"/>
      <c r="P64" s="117"/>
      <c r="Q64" s="117"/>
      <c r="R64" s="117"/>
      <c r="S64" s="117"/>
      <c r="T64" s="117"/>
    </row>
    <row r="65" spans="1:20" ht="15" customHeight="1">
      <c r="A65" s="43" t="s">
        <v>61</v>
      </c>
      <c r="B65" s="154"/>
      <c r="C65" s="154"/>
      <c r="D65" s="154"/>
      <c r="E65" s="154"/>
      <c r="F65" s="154"/>
      <c r="G65" s="154"/>
      <c r="H65" s="154"/>
      <c r="I65" s="154"/>
      <c r="J65" s="154"/>
      <c r="K65" s="154"/>
      <c r="L65" s="154"/>
      <c r="M65" s="154"/>
      <c r="N65" s="154"/>
      <c r="O65" s="117"/>
      <c r="P65" s="117"/>
      <c r="Q65" s="117"/>
      <c r="R65" s="117"/>
      <c r="S65" s="117"/>
      <c r="T65" s="117"/>
    </row>
    <row r="66" spans="1:20" ht="15" customHeight="1">
      <c r="A66" s="43" t="s">
        <v>375</v>
      </c>
      <c r="B66" s="154"/>
      <c r="C66" s="154"/>
      <c r="D66" s="154"/>
      <c r="E66" s="154"/>
      <c r="F66" s="154"/>
      <c r="G66" s="154"/>
      <c r="H66" s="154"/>
      <c r="I66" s="154"/>
      <c r="J66" s="154"/>
      <c r="K66" s="154"/>
      <c r="L66" s="154"/>
      <c r="M66" s="154"/>
      <c r="N66" s="154"/>
      <c r="O66" s="117"/>
      <c r="P66" s="117"/>
      <c r="Q66" s="117"/>
      <c r="R66" s="117"/>
      <c r="S66" s="117"/>
      <c r="T66" s="117"/>
    </row>
    <row r="67" spans="1:20" ht="15" customHeight="1">
      <c r="A67" s="155" t="s">
        <v>376</v>
      </c>
      <c r="B67" s="154"/>
      <c r="C67" s="154"/>
      <c r="D67" s="154"/>
      <c r="E67" s="154"/>
      <c r="F67" s="154"/>
      <c r="G67" s="154"/>
      <c r="H67" s="154"/>
      <c r="I67" s="154"/>
      <c r="J67" s="154"/>
      <c r="K67" s="154"/>
      <c r="L67" s="154"/>
      <c r="M67" s="154"/>
      <c r="N67" s="154"/>
      <c r="O67" s="117"/>
      <c r="P67" s="117"/>
      <c r="Q67" s="117"/>
      <c r="R67" s="117"/>
      <c r="S67" s="117"/>
      <c r="T67" s="117"/>
    </row>
    <row r="68" spans="1:20" ht="15" customHeight="1">
      <c r="A68" s="155"/>
      <c r="B68" s="119"/>
      <c r="C68" s="156"/>
      <c r="D68" s="156"/>
      <c r="E68" s="156"/>
      <c r="F68" s="156"/>
      <c r="G68" s="114"/>
      <c r="H68" s="114"/>
      <c r="I68" s="114"/>
      <c r="J68" s="114"/>
      <c r="K68" s="155"/>
      <c r="L68" s="155"/>
      <c r="M68" s="155"/>
      <c r="N68" s="155"/>
      <c r="O68" s="117"/>
      <c r="P68" s="117"/>
      <c r="Q68" s="117"/>
      <c r="R68" s="117"/>
      <c r="S68" s="117"/>
      <c r="T68" s="117"/>
    </row>
    <row r="69" spans="1:20" ht="18" customHeight="1">
      <c r="A69" s="122" t="s">
        <v>218</v>
      </c>
      <c r="B69" s="124"/>
      <c r="C69" s="124"/>
      <c r="D69" s="124"/>
      <c r="E69" s="124"/>
      <c r="F69" s="124"/>
      <c r="G69" s="118"/>
      <c r="H69" s="118"/>
      <c r="I69" s="118"/>
      <c r="J69" s="117"/>
      <c r="K69" s="117"/>
      <c r="L69" s="117"/>
      <c r="M69" s="117"/>
      <c r="N69" s="117"/>
      <c r="O69" s="117"/>
      <c r="P69" s="117"/>
      <c r="Q69" s="117"/>
      <c r="R69" s="117"/>
      <c r="S69" s="117"/>
      <c r="T69" s="117"/>
    </row>
    <row r="70" spans="1:20" ht="15" customHeight="1">
      <c r="A70" s="122"/>
      <c r="B70" s="124"/>
      <c r="C70" s="124"/>
      <c r="D70" s="124"/>
      <c r="E70" s="124"/>
      <c r="F70" s="124"/>
      <c r="G70" s="118"/>
      <c r="H70" s="118"/>
      <c r="I70" s="118"/>
      <c r="J70" s="117"/>
      <c r="K70" s="117"/>
      <c r="L70" s="117"/>
      <c r="M70" s="117"/>
      <c r="N70" s="117"/>
      <c r="O70" s="117"/>
      <c r="P70" s="117"/>
      <c r="Q70" s="117"/>
      <c r="R70" s="117"/>
      <c r="S70" s="117"/>
      <c r="T70" s="117"/>
    </row>
    <row r="71" spans="1:20" ht="18" customHeight="1">
      <c r="A71" s="128"/>
      <c r="B71" s="129"/>
      <c r="C71" s="130"/>
      <c r="D71" s="131"/>
      <c r="E71" s="132"/>
      <c r="F71" s="132"/>
      <c r="G71" s="133" t="s">
        <v>211</v>
      </c>
      <c r="H71" s="134"/>
      <c r="I71" s="134"/>
      <c r="J71" s="134"/>
      <c r="K71" s="134"/>
      <c r="L71" s="134"/>
      <c r="M71" s="135"/>
      <c r="N71" s="136"/>
      <c r="O71" s="137" t="s">
        <v>212</v>
      </c>
      <c r="P71" s="117"/>
      <c r="Q71" s="117"/>
      <c r="R71" s="117"/>
      <c r="S71" s="117"/>
      <c r="T71" s="117"/>
    </row>
    <row r="72" spans="1:20" ht="26">
      <c r="A72" s="138"/>
      <c r="B72" s="139"/>
      <c r="C72" s="140"/>
      <c r="D72" s="141" t="s">
        <v>195</v>
      </c>
      <c r="E72" s="142"/>
      <c r="F72" s="142"/>
      <c r="G72" s="141" t="s">
        <v>196</v>
      </c>
      <c r="H72" s="143"/>
      <c r="I72" s="144" t="s">
        <v>197</v>
      </c>
      <c r="J72" s="145"/>
      <c r="K72" s="146" t="s">
        <v>198</v>
      </c>
      <c r="L72" s="145"/>
      <c r="M72" s="146" t="s">
        <v>29</v>
      </c>
      <c r="N72" s="144"/>
      <c r="O72" s="147" t="s">
        <v>29</v>
      </c>
      <c r="P72" s="117"/>
      <c r="Q72" s="117"/>
      <c r="R72" s="117"/>
      <c r="S72" s="117"/>
      <c r="T72" s="117"/>
    </row>
    <row r="73" spans="1:20" ht="77.25" customHeight="1">
      <c r="A73" s="148" t="s">
        <v>33</v>
      </c>
      <c r="B73" s="149" t="s">
        <v>199</v>
      </c>
      <c r="C73" s="148" t="s">
        <v>106</v>
      </c>
      <c r="D73" s="150" t="s">
        <v>197</v>
      </c>
      <c r="E73" s="150" t="s">
        <v>198</v>
      </c>
      <c r="F73" s="150" t="s">
        <v>16</v>
      </c>
      <c r="G73" s="148" t="s">
        <v>200</v>
      </c>
      <c r="H73" s="150" t="s">
        <v>201</v>
      </c>
      <c r="I73" s="32" t="s">
        <v>202</v>
      </c>
      <c r="J73" s="31" t="s">
        <v>207</v>
      </c>
      <c r="K73" s="32" t="s">
        <v>202</v>
      </c>
      <c r="L73" s="31" t="s">
        <v>207</v>
      </c>
      <c r="M73" s="32" t="s">
        <v>202</v>
      </c>
      <c r="N73" s="31" t="s">
        <v>213</v>
      </c>
      <c r="O73" s="33" t="s">
        <v>214</v>
      </c>
      <c r="P73" s="117"/>
      <c r="Q73" s="117"/>
      <c r="R73" s="117"/>
      <c r="S73" s="117"/>
      <c r="T73" s="117"/>
    </row>
    <row r="74" spans="1:20" ht="18" customHeight="1">
      <c r="A74" s="151" t="s">
        <v>180</v>
      </c>
      <c r="B74" s="151" t="s">
        <v>181</v>
      </c>
      <c r="C74" s="151" t="s">
        <v>182</v>
      </c>
      <c r="D74" s="151" t="s">
        <v>183</v>
      </c>
      <c r="E74" s="151" t="s">
        <v>184</v>
      </c>
      <c r="F74" s="151" t="s">
        <v>185</v>
      </c>
      <c r="G74" s="151" t="s">
        <v>186</v>
      </c>
      <c r="H74" s="151" t="s">
        <v>187</v>
      </c>
      <c r="I74" s="151" t="s">
        <v>188</v>
      </c>
      <c r="J74" s="151" t="s">
        <v>189</v>
      </c>
      <c r="K74" s="151" t="s">
        <v>190</v>
      </c>
      <c r="L74" s="151" t="s">
        <v>191</v>
      </c>
      <c r="M74" s="151" t="s">
        <v>192</v>
      </c>
      <c r="N74" s="151" t="s">
        <v>208</v>
      </c>
      <c r="O74" s="151" t="s">
        <v>215</v>
      </c>
      <c r="P74" s="117"/>
      <c r="Q74" s="117"/>
      <c r="R74" s="117"/>
      <c r="S74" s="117"/>
      <c r="T74" s="117"/>
    </row>
    <row r="75" spans="1:20" ht="15" customHeight="1">
      <c r="A75" s="113">
        <v>1</v>
      </c>
      <c r="B75" s="542" t="s">
        <v>367</v>
      </c>
      <c r="C75" s="543" t="s">
        <v>365</v>
      </c>
      <c r="D75" s="886"/>
      <c r="E75" s="886"/>
      <c r="F75" s="257">
        <f t="shared" ref="F75:F81" si="6">SUM(D75:E75)</f>
        <v>0</v>
      </c>
      <c r="G75" s="886"/>
      <c r="H75" s="886"/>
      <c r="I75" s="887"/>
      <c r="J75" s="887"/>
      <c r="K75" s="887"/>
      <c r="L75" s="887"/>
      <c r="M75" s="887"/>
      <c r="N75" s="887"/>
      <c r="O75" s="887"/>
      <c r="P75" s="117"/>
      <c r="Q75" s="117"/>
      <c r="R75" s="117"/>
      <c r="S75" s="117"/>
      <c r="T75" s="117"/>
    </row>
    <row r="76" spans="1:20" ht="15" customHeight="1">
      <c r="A76" s="113">
        <v>2</v>
      </c>
      <c r="B76" s="542" t="s">
        <v>344</v>
      </c>
      <c r="C76" s="543" t="s">
        <v>268</v>
      </c>
      <c r="D76" s="937"/>
      <c r="E76" s="937"/>
      <c r="F76" s="257">
        <f t="shared" si="6"/>
        <v>0</v>
      </c>
      <c r="G76" s="937"/>
      <c r="H76" s="937"/>
      <c r="I76" s="938"/>
      <c r="J76" s="938"/>
      <c r="K76" s="938"/>
      <c r="L76" s="938"/>
      <c r="M76" s="938"/>
      <c r="N76" s="938"/>
      <c r="O76" s="938"/>
      <c r="P76" s="117"/>
      <c r="Q76" s="117"/>
      <c r="R76" s="117"/>
      <c r="S76" s="117"/>
      <c r="T76" s="117"/>
    </row>
    <row r="77" spans="1:20" ht="15" customHeight="1">
      <c r="A77" s="113">
        <v>3</v>
      </c>
      <c r="B77" s="542" t="s">
        <v>344</v>
      </c>
      <c r="C77" s="543" t="s">
        <v>268</v>
      </c>
      <c r="D77" s="937"/>
      <c r="E77" s="937"/>
      <c r="F77" s="257">
        <f t="shared" si="6"/>
        <v>0</v>
      </c>
      <c r="G77" s="937"/>
      <c r="H77" s="937"/>
      <c r="I77" s="938"/>
      <c r="J77" s="938"/>
      <c r="K77" s="938"/>
      <c r="L77" s="938"/>
      <c r="M77" s="938"/>
      <c r="N77" s="938"/>
      <c r="O77" s="938"/>
      <c r="P77" s="117"/>
      <c r="Q77" s="117"/>
      <c r="R77" s="117"/>
      <c r="S77" s="117"/>
      <c r="T77" s="117"/>
    </row>
    <row r="78" spans="1:20" ht="15" customHeight="1">
      <c r="A78" s="113">
        <v>4</v>
      </c>
      <c r="B78" s="542" t="s">
        <v>344</v>
      </c>
      <c r="C78" s="543" t="s">
        <v>268</v>
      </c>
      <c r="D78" s="937"/>
      <c r="E78" s="937"/>
      <c r="F78" s="257">
        <f t="shared" si="6"/>
        <v>0</v>
      </c>
      <c r="G78" s="937"/>
      <c r="H78" s="937"/>
      <c r="I78" s="938"/>
      <c r="J78" s="938"/>
      <c r="K78" s="938"/>
      <c r="L78" s="938"/>
      <c r="M78" s="938"/>
      <c r="N78" s="938"/>
      <c r="O78" s="938"/>
      <c r="P78" s="117"/>
      <c r="Q78" s="117"/>
      <c r="R78" s="117"/>
      <c r="S78" s="117"/>
      <c r="T78" s="117"/>
    </row>
    <row r="79" spans="1:20" ht="15" customHeight="1">
      <c r="A79" s="113">
        <v>5</v>
      </c>
      <c r="B79" s="542" t="s">
        <v>344</v>
      </c>
      <c r="C79" s="543" t="s">
        <v>268</v>
      </c>
      <c r="D79" s="937"/>
      <c r="E79" s="937"/>
      <c r="F79" s="257">
        <f t="shared" si="6"/>
        <v>0</v>
      </c>
      <c r="G79" s="937"/>
      <c r="H79" s="937"/>
      <c r="I79" s="938"/>
      <c r="J79" s="938"/>
      <c r="K79" s="938"/>
      <c r="L79" s="938"/>
      <c r="M79" s="938"/>
      <c r="N79" s="938"/>
      <c r="O79" s="938"/>
      <c r="P79" s="117"/>
      <c r="Q79" s="117"/>
      <c r="R79" s="117"/>
      <c r="S79" s="117"/>
      <c r="T79" s="117"/>
    </row>
    <row r="80" spans="1:20" ht="15" customHeight="1">
      <c r="A80" s="113">
        <v>6</v>
      </c>
      <c r="B80" s="542" t="s">
        <v>344</v>
      </c>
      <c r="C80" s="543" t="s">
        <v>268</v>
      </c>
      <c r="D80" s="937"/>
      <c r="E80" s="937"/>
      <c r="F80" s="257">
        <f t="shared" si="6"/>
        <v>0</v>
      </c>
      <c r="G80" s="937"/>
      <c r="H80" s="937"/>
      <c r="I80" s="938"/>
      <c r="J80" s="938"/>
      <c r="K80" s="938"/>
      <c r="L80" s="938"/>
      <c r="M80" s="938"/>
      <c r="N80" s="938"/>
      <c r="O80" s="938"/>
      <c r="P80" s="117"/>
      <c r="Q80" s="117"/>
      <c r="R80" s="117"/>
      <c r="S80" s="117"/>
      <c r="T80" s="117"/>
    </row>
    <row r="81" spans="1:20" ht="15" customHeight="1">
      <c r="A81" s="113">
        <v>7</v>
      </c>
      <c r="B81" s="542" t="s">
        <v>344</v>
      </c>
      <c r="C81" s="543" t="s">
        <v>268</v>
      </c>
      <c r="D81" s="937"/>
      <c r="E81" s="937"/>
      <c r="F81" s="257">
        <f t="shared" si="6"/>
        <v>0</v>
      </c>
      <c r="G81" s="937"/>
      <c r="H81" s="937"/>
      <c r="I81" s="938"/>
      <c r="J81" s="938"/>
      <c r="K81" s="938"/>
      <c r="L81" s="938"/>
      <c r="M81" s="938"/>
      <c r="N81" s="938"/>
      <c r="O81" s="938"/>
      <c r="P81" s="117"/>
      <c r="Q81" s="117"/>
      <c r="R81" s="117"/>
      <c r="S81" s="117"/>
      <c r="T81" s="117"/>
    </row>
    <row r="82" spans="1:20" ht="15" customHeight="1">
      <c r="A82" s="152">
        <v>8</v>
      </c>
      <c r="B82" s="256" t="s">
        <v>16</v>
      </c>
      <c r="C82" s="256"/>
      <c r="D82" s="257">
        <f t="shared" ref="D82:O82" si="7">SUM(D75:D81)</f>
        <v>0</v>
      </c>
      <c r="E82" s="257">
        <f>SUM(E75:E81)</f>
        <v>0</v>
      </c>
      <c r="F82" s="257">
        <f t="shared" si="7"/>
        <v>0</v>
      </c>
      <c r="G82" s="257">
        <f t="shared" si="7"/>
        <v>0</v>
      </c>
      <c r="H82" s="257">
        <f t="shared" si="7"/>
        <v>0</v>
      </c>
      <c r="I82" s="258">
        <f t="shared" si="7"/>
        <v>0</v>
      </c>
      <c r="J82" s="258">
        <f t="shared" si="7"/>
        <v>0</v>
      </c>
      <c r="K82" s="258">
        <f t="shared" si="7"/>
        <v>0</v>
      </c>
      <c r="L82" s="258">
        <f t="shared" si="7"/>
        <v>0</v>
      </c>
      <c r="M82" s="258">
        <f t="shared" si="7"/>
        <v>0</v>
      </c>
      <c r="N82" s="258">
        <f t="shared" si="7"/>
        <v>0</v>
      </c>
      <c r="O82" s="258">
        <f t="shared" si="7"/>
        <v>0</v>
      </c>
      <c r="P82" s="117"/>
      <c r="Q82" s="117"/>
      <c r="R82" s="117"/>
      <c r="S82" s="117"/>
      <c r="T82" s="117"/>
    </row>
    <row r="83" spans="1:20" ht="9" customHeight="1">
      <c r="A83" s="153"/>
      <c r="B83" s="153"/>
      <c r="C83" s="153"/>
      <c r="D83" s="153"/>
      <c r="E83" s="153"/>
      <c r="F83" s="153"/>
      <c r="G83" s="153"/>
      <c r="H83" s="153"/>
      <c r="I83" s="153"/>
      <c r="J83" s="153"/>
      <c r="K83" s="153"/>
      <c r="L83" s="153"/>
      <c r="M83" s="153"/>
      <c r="N83" s="153"/>
      <c r="O83" s="117"/>
      <c r="P83" s="117"/>
      <c r="Q83" s="117"/>
      <c r="R83" s="117"/>
      <c r="S83" s="117"/>
      <c r="T83" s="117"/>
    </row>
    <row r="84" spans="1:20" ht="15" customHeight="1">
      <c r="A84" s="43" t="s">
        <v>61</v>
      </c>
      <c r="B84" s="154"/>
      <c r="C84" s="154"/>
      <c r="D84" s="154"/>
      <c r="E84" s="154"/>
      <c r="F84" s="154"/>
      <c r="G84" s="154"/>
      <c r="H84" s="154"/>
      <c r="I84" s="154"/>
      <c r="J84" s="154"/>
      <c r="K84" s="154"/>
      <c r="L84" s="154"/>
      <c r="M84" s="154"/>
      <c r="N84" s="154"/>
      <c r="O84" s="117"/>
      <c r="P84" s="117"/>
      <c r="Q84" s="117"/>
      <c r="R84" s="117"/>
      <c r="S84" s="117"/>
      <c r="T84" s="117"/>
    </row>
    <row r="85" spans="1:20" ht="15" customHeight="1">
      <c r="A85" s="43" t="s">
        <v>375</v>
      </c>
      <c r="B85" s="154"/>
      <c r="C85" s="154"/>
      <c r="D85" s="154"/>
      <c r="E85" s="154"/>
      <c r="F85" s="154"/>
      <c r="G85" s="154"/>
      <c r="H85" s="154"/>
      <c r="I85" s="154"/>
      <c r="J85" s="154"/>
      <c r="K85" s="154"/>
      <c r="L85" s="154"/>
      <c r="M85" s="154"/>
      <c r="N85" s="154"/>
      <c r="O85" s="117"/>
      <c r="P85" s="117"/>
      <c r="Q85" s="117"/>
      <c r="R85" s="117"/>
      <c r="S85" s="117"/>
      <c r="T85" s="117"/>
    </row>
    <row r="86" spans="1:20" ht="15" customHeight="1">
      <c r="A86" s="155" t="s">
        <v>376</v>
      </c>
      <c r="B86" s="154"/>
      <c r="C86" s="154"/>
      <c r="D86" s="154"/>
      <c r="E86" s="154"/>
      <c r="F86" s="154"/>
      <c r="G86" s="154"/>
      <c r="H86" s="154"/>
      <c r="I86" s="154"/>
      <c r="J86" s="154"/>
      <c r="K86" s="154"/>
      <c r="L86" s="154"/>
      <c r="M86" s="154"/>
      <c r="N86" s="154"/>
      <c r="O86" s="117"/>
      <c r="P86" s="117"/>
      <c r="Q86" s="117"/>
      <c r="R86" s="117"/>
      <c r="S86" s="117"/>
      <c r="T86" s="117"/>
    </row>
    <row r="87" spans="1:20" ht="15" customHeight="1">
      <c r="A87" s="155"/>
      <c r="B87" s="119"/>
      <c r="C87" s="156"/>
      <c r="D87" s="156"/>
      <c r="E87" s="156"/>
      <c r="F87" s="156"/>
      <c r="G87" s="114"/>
      <c r="H87" s="114"/>
      <c r="I87" s="114"/>
      <c r="J87" s="114"/>
      <c r="K87" s="155"/>
      <c r="L87" s="155"/>
      <c r="M87" s="155"/>
      <c r="N87" s="155"/>
      <c r="O87" s="117"/>
      <c r="P87" s="117"/>
      <c r="Q87" s="117"/>
      <c r="R87" s="117"/>
      <c r="S87" s="117"/>
      <c r="T87" s="117"/>
    </row>
    <row r="88" spans="1:20" ht="18" customHeight="1">
      <c r="A88" s="122" t="s">
        <v>219</v>
      </c>
      <c r="B88" s="124"/>
      <c r="C88" s="124"/>
      <c r="D88" s="124"/>
      <c r="E88" s="124"/>
      <c r="F88" s="124"/>
      <c r="G88" s="118"/>
      <c r="H88" s="118"/>
      <c r="I88" s="118"/>
      <c r="J88" s="117"/>
      <c r="K88" s="117"/>
      <c r="L88" s="117"/>
      <c r="M88" s="117"/>
      <c r="N88" s="117"/>
      <c r="O88" s="117"/>
      <c r="P88" s="117"/>
      <c r="Q88" s="117"/>
      <c r="R88" s="117"/>
      <c r="S88" s="117"/>
      <c r="T88" s="117"/>
    </row>
    <row r="89" spans="1:20" ht="15" customHeight="1">
      <c r="A89" s="122"/>
      <c r="B89" s="124"/>
      <c r="C89" s="124"/>
      <c r="D89" s="124"/>
      <c r="E89" s="124"/>
      <c r="F89" s="124"/>
      <c r="G89" s="118"/>
      <c r="H89" s="118"/>
      <c r="I89" s="118"/>
      <c r="J89" s="117"/>
      <c r="K89" s="117"/>
      <c r="L89" s="117"/>
      <c r="M89" s="117"/>
      <c r="N89" s="117"/>
      <c r="O89" s="117"/>
      <c r="P89" s="117"/>
      <c r="Q89" s="117"/>
      <c r="R89" s="117"/>
      <c r="S89" s="117"/>
      <c r="T89" s="117"/>
    </row>
    <row r="90" spans="1:20" ht="18" customHeight="1">
      <c r="A90" s="128"/>
      <c r="B90" s="129"/>
      <c r="C90" s="130"/>
      <c r="D90" s="544"/>
      <c r="E90" s="545"/>
      <c r="F90" s="545"/>
      <c r="G90" s="546" t="s">
        <v>373</v>
      </c>
      <c r="H90" s="547"/>
      <c r="I90" s="547"/>
      <c r="J90" s="547"/>
      <c r="K90" s="547"/>
      <c r="L90" s="547"/>
      <c r="M90" s="548"/>
      <c r="N90" s="549"/>
      <c r="O90" s="550" t="s">
        <v>212</v>
      </c>
      <c r="P90" s="117"/>
      <c r="Q90" s="117"/>
      <c r="R90" s="117"/>
      <c r="S90" s="117"/>
      <c r="T90" s="117"/>
    </row>
    <row r="91" spans="1:20" ht="25.5" customHeight="1">
      <c r="A91" s="138"/>
      <c r="B91" s="139"/>
      <c r="C91" s="140"/>
      <c r="D91" s="551" t="s">
        <v>374</v>
      </c>
      <c r="E91" s="552"/>
      <c r="F91" s="552"/>
      <c r="G91" s="551" t="s">
        <v>196</v>
      </c>
      <c r="H91" s="553"/>
      <c r="I91" s="554" t="s">
        <v>197</v>
      </c>
      <c r="J91" s="555"/>
      <c r="K91" s="556" t="s">
        <v>198</v>
      </c>
      <c r="L91" s="555"/>
      <c r="M91" s="556" t="s">
        <v>29</v>
      </c>
      <c r="N91" s="554"/>
      <c r="O91" s="557" t="s">
        <v>29</v>
      </c>
      <c r="P91" s="117"/>
      <c r="Q91" s="117"/>
      <c r="R91" s="117"/>
      <c r="S91" s="117"/>
      <c r="T91" s="117"/>
    </row>
    <row r="92" spans="1:20" ht="77.25" customHeight="1">
      <c r="A92" s="148" t="s">
        <v>33</v>
      </c>
      <c r="B92" s="149" t="s">
        <v>199</v>
      </c>
      <c r="C92" s="148" t="s">
        <v>106</v>
      </c>
      <c r="D92" s="150" t="s">
        <v>197</v>
      </c>
      <c r="E92" s="150" t="s">
        <v>198</v>
      </c>
      <c r="F92" s="150" t="s">
        <v>16</v>
      </c>
      <c r="G92" s="148" t="s">
        <v>200</v>
      </c>
      <c r="H92" s="150" t="s">
        <v>201</v>
      </c>
      <c r="I92" s="32" t="s">
        <v>202</v>
      </c>
      <c r="J92" s="31" t="s">
        <v>207</v>
      </c>
      <c r="K92" s="32" t="s">
        <v>202</v>
      </c>
      <c r="L92" s="31" t="s">
        <v>207</v>
      </c>
      <c r="M92" s="32" t="s">
        <v>202</v>
      </c>
      <c r="N92" s="31" t="s">
        <v>213</v>
      </c>
      <c r="O92" s="33" t="s">
        <v>214</v>
      </c>
      <c r="P92" s="117"/>
      <c r="Q92" s="117"/>
      <c r="R92" s="117"/>
      <c r="S92" s="117"/>
      <c r="T92" s="117"/>
    </row>
    <row r="93" spans="1:20" ht="18" customHeight="1">
      <c r="A93" s="151" t="s">
        <v>180</v>
      </c>
      <c r="B93" s="151" t="s">
        <v>181</v>
      </c>
      <c r="C93" s="151" t="s">
        <v>182</v>
      </c>
      <c r="D93" s="151" t="s">
        <v>183</v>
      </c>
      <c r="E93" s="151" t="s">
        <v>184</v>
      </c>
      <c r="F93" s="151" t="s">
        <v>185</v>
      </c>
      <c r="G93" s="151" t="s">
        <v>186</v>
      </c>
      <c r="H93" s="151" t="s">
        <v>187</v>
      </c>
      <c r="I93" s="151" t="s">
        <v>188</v>
      </c>
      <c r="J93" s="151" t="s">
        <v>189</v>
      </c>
      <c r="K93" s="151" t="s">
        <v>190</v>
      </c>
      <c r="L93" s="151" t="s">
        <v>191</v>
      </c>
      <c r="M93" s="151" t="s">
        <v>192</v>
      </c>
      <c r="N93" s="151" t="s">
        <v>208</v>
      </c>
      <c r="O93" s="151" t="s">
        <v>215</v>
      </c>
      <c r="P93" s="117"/>
      <c r="Q93" s="117"/>
      <c r="R93" s="117"/>
      <c r="S93" s="117"/>
      <c r="T93" s="117"/>
    </row>
    <row r="94" spans="1:20" ht="15" customHeight="1">
      <c r="A94" s="113">
        <v>1</v>
      </c>
      <c r="B94" s="542" t="s">
        <v>367</v>
      </c>
      <c r="C94" s="543" t="s">
        <v>365</v>
      </c>
      <c r="D94" s="888"/>
      <c r="E94" s="888"/>
      <c r="F94" s="257">
        <f t="shared" ref="F94:F100" si="8">SUM(D94:E94)</f>
        <v>0</v>
      </c>
      <c r="G94" s="787">
        <f>G18+G37+G56+G75</f>
        <v>0</v>
      </c>
      <c r="H94" s="787">
        <f t="shared" ref="H94:O94" si="9">H18+H37+H56+H75</f>
        <v>0</v>
      </c>
      <c r="I94" s="788">
        <f t="shared" si="9"/>
        <v>0</v>
      </c>
      <c r="J94" s="788">
        <f t="shared" si="9"/>
        <v>0</v>
      </c>
      <c r="K94" s="788">
        <f t="shared" si="9"/>
        <v>0</v>
      </c>
      <c r="L94" s="788">
        <f t="shared" si="9"/>
        <v>0</v>
      </c>
      <c r="M94" s="788">
        <f t="shared" si="9"/>
        <v>0</v>
      </c>
      <c r="N94" s="788">
        <f>N18+N37+N56+N75</f>
        <v>0</v>
      </c>
      <c r="O94" s="788">
        <f t="shared" si="9"/>
        <v>0</v>
      </c>
      <c r="P94" s="117"/>
      <c r="Q94" s="117"/>
      <c r="R94" s="117"/>
      <c r="S94" s="117"/>
      <c r="T94" s="117"/>
    </row>
    <row r="95" spans="1:20" ht="15" customHeight="1">
      <c r="A95" s="113">
        <v>2</v>
      </c>
      <c r="B95" s="542" t="s">
        <v>344</v>
      </c>
      <c r="C95" s="543" t="s">
        <v>268</v>
      </c>
      <c r="D95" s="939"/>
      <c r="E95" s="939"/>
      <c r="F95" s="257">
        <f t="shared" si="8"/>
        <v>0</v>
      </c>
      <c r="G95" s="787">
        <f t="shared" ref="G95:O100" si="10">G19+G38+G57+G76</f>
        <v>0</v>
      </c>
      <c r="H95" s="787">
        <f t="shared" si="10"/>
        <v>0</v>
      </c>
      <c r="I95" s="788">
        <f t="shared" si="10"/>
        <v>0</v>
      </c>
      <c r="J95" s="788">
        <f t="shared" si="10"/>
        <v>0</v>
      </c>
      <c r="K95" s="788">
        <f t="shared" si="10"/>
        <v>0</v>
      </c>
      <c r="L95" s="788">
        <f t="shared" si="10"/>
        <v>0</v>
      </c>
      <c r="M95" s="788">
        <f t="shared" si="10"/>
        <v>0</v>
      </c>
      <c r="N95" s="788">
        <f t="shared" si="10"/>
        <v>0</v>
      </c>
      <c r="O95" s="788">
        <f t="shared" si="10"/>
        <v>0</v>
      </c>
      <c r="P95" s="117"/>
      <c r="Q95" s="117"/>
      <c r="R95" s="117"/>
      <c r="S95" s="117"/>
      <c r="T95" s="117"/>
    </row>
    <row r="96" spans="1:20" ht="15" customHeight="1">
      <c r="A96" s="113">
        <v>3</v>
      </c>
      <c r="B96" s="542" t="s">
        <v>344</v>
      </c>
      <c r="C96" s="543" t="s">
        <v>268</v>
      </c>
      <c r="D96" s="939"/>
      <c r="E96" s="939"/>
      <c r="F96" s="257">
        <f t="shared" si="8"/>
        <v>0</v>
      </c>
      <c r="G96" s="787">
        <f t="shared" si="10"/>
        <v>0</v>
      </c>
      <c r="H96" s="787">
        <f t="shared" si="10"/>
        <v>0</v>
      </c>
      <c r="I96" s="788">
        <f t="shared" si="10"/>
        <v>0</v>
      </c>
      <c r="J96" s="788">
        <f t="shared" si="10"/>
        <v>0</v>
      </c>
      <c r="K96" s="788">
        <f t="shared" si="10"/>
        <v>0</v>
      </c>
      <c r="L96" s="788">
        <f t="shared" si="10"/>
        <v>0</v>
      </c>
      <c r="M96" s="788">
        <f t="shared" si="10"/>
        <v>0</v>
      </c>
      <c r="N96" s="788">
        <f t="shared" si="10"/>
        <v>0</v>
      </c>
      <c r="O96" s="788">
        <f t="shared" si="10"/>
        <v>0</v>
      </c>
      <c r="P96" s="117"/>
      <c r="Q96" s="117"/>
      <c r="R96" s="117"/>
      <c r="S96" s="117"/>
      <c r="T96" s="117"/>
    </row>
    <row r="97" spans="1:20" ht="15" customHeight="1">
      <c r="A97" s="113">
        <v>4</v>
      </c>
      <c r="B97" s="542" t="s">
        <v>344</v>
      </c>
      <c r="C97" s="543" t="s">
        <v>268</v>
      </c>
      <c r="D97" s="939"/>
      <c r="E97" s="939"/>
      <c r="F97" s="257">
        <f t="shared" si="8"/>
        <v>0</v>
      </c>
      <c r="G97" s="787">
        <f t="shared" si="10"/>
        <v>0</v>
      </c>
      <c r="H97" s="787">
        <f t="shared" si="10"/>
        <v>0</v>
      </c>
      <c r="I97" s="788">
        <f t="shared" si="10"/>
        <v>0</v>
      </c>
      <c r="J97" s="788">
        <f t="shared" si="10"/>
        <v>0</v>
      </c>
      <c r="K97" s="788">
        <f t="shared" si="10"/>
        <v>0</v>
      </c>
      <c r="L97" s="788">
        <f t="shared" si="10"/>
        <v>0</v>
      </c>
      <c r="M97" s="788">
        <f t="shared" si="10"/>
        <v>0</v>
      </c>
      <c r="N97" s="788">
        <f t="shared" si="10"/>
        <v>0</v>
      </c>
      <c r="O97" s="788">
        <f t="shared" si="10"/>
        <v>0</v>
      </c>
      <c r="P97" s="117"/>
      <c r="Q97" s="117"/>
      <c r="R97" s="117"/>
      <c r="S97" s="117"/>
      <c r="T97" s="117"/>
    </row>
    <row r="98" spans="1:20" ht="15" customHeight="1">
      <c r="A98" s="113">
        <v>5</v>
      </c>
      <c r="B98" s="542" t="s">
        <v>344</v>
      </c>
      <c r="C98" s="543" t="s">
        <v>268</v>
      </c>
      <c r="D98" s="939"/>
      <c r="E98" s="939"/>
      <c r="F98" s="257">
        <f t="shared" si="8"/>
        <v>0</v>
      </c>
      <c r="G98" s="787">
        <f t="shared" si="10"/>
        <v>0</v>
      </c>
      <c r="H98" s="787">
        <f t="shared" si="10"/>
        <v>0</v>
      </c>
      <c r="I98" s="788">
        <f t="shared" si="10"/>
        <v>0</v>
      </c>
      <c r="J98" s="788">
        <f t="shared" si="10"/>
        <v>0</v>
      </c>
      <c r="K98" s="788">
        <f t="shared" si="10"/>
        <v>0</v>
      </c>
      <c r="L98" s="788">
        <f t="shared" si="10"/>
        <v>0</v>
      </c>
      <c r="M98" s="788">
        <f t="shared" si="10"/>
        <v>0</v>
      </c>
      <c r="N98" s="788">
        <f t="shared" si="10"/>
        <v>0</v>
      </c>
      <c r="O98" s="788">
        <f t="shared" si="10"/>
        <v>0</v>
      </c>
      <c r="P98" s="117"/>
      <c r="Q98" s="117"/>
      <c r="R98" s="117"/>
      <c r="S98" s="117"/>
      <c r="T98" s="117"/>
    </row>
    <row r="99" spans="1:20" ht="15" customHeight="1">
      <c r="A99" s="113">
        <v>6</v>
      </c>
      <c r="B99" s="542" t="s">
        <v>344</v>
      </c>
      <c r="C99" s="543" t="s">
        <v>268</v>
      </c>
      <c r="D99" s="939"/>
      <c r="E99" s="939"/>
      <c r="F99" s="257">
        <f t="shared" si="8"/>
        <v>0</v>
      </c>
      <c r="G99" s="787">
        <f t="shared" si="10"/>
        <v>0</v>
      </c>
      <c r="H99" s="787">
        <f t="shared" si="10"/>
        <v>0</v>
      </c>
      <c r="I99" s="788">
        <f t="shared" si="10"/>
        <v>0</v>
      </c>
      <c r="J99" s="788">
        <f t="shared" si="10"/>
        <v>0</v>
      </c>
      <c r="K99" s="788">
        <f t="shared" si="10"/>
        <v>0</v>
      </c>
      <c r="L99" s="788">
        <f t="shared" si="10"/>
        <v>0</v>
      </c>
      <c r="M99" s="788">
        <f t="shared" si="10"/>
        <v>0</v>
      </c>
      <c r="N99" s="788">
        <f t="shared" si="10"/>
        <v>0</v>
      </c>
      <c r="O99" s="788">
        <f t="shared" si="10"/>
        <v>0</v>
      </c>
      <c r="P99" s="117"/>
      <c r="Q99" s="117"/>
      <c r="R99" s="117"/>
      <c r="S99" s="117"/>
      <c r="T99" s="117"/>
    </row>
    <row r="100" spans="1:20" ht="15" customHeight="1">
      <c r="A100" s="113">
        <v>7</v>
      </c>
      <c r="B100" s="542" t="s">
        <v>344</v>
      </c>
      <c r="C100" s="543" t="s">
        <v>268</v>
      </c>
      <c r="D100" s="939"/>
      <c r="E100" s="939"/>
      <c r="F100" s="257">
        <f t="shared" si="8"/>
        <v>0</v>
      </c>
      <c r="G100" s="787">
        <f t="shared" si="10"/>
        <v>0</v>
      </c>
      <c r="H100" s="787">
        <f t="shared" si="10"/>
        <v>0</v>
      </c>
      <c r="I100" s="788">
        <f t="shared" si="10"/>
        <v>0</v>
      </c>
      <c r="J100" s="788">
        <f t="shared" si="10"/>
        <v>0</v>
      </c>
      <c r="K100" s="788">
        <f t="shared" si="10"/>
        <v>0</v>
      </c>
      <c r="L100" s="788">
        <f t="shared" si="10"/>
        <v>0</v>
      </c>
      <c r="M100" s="788">
        <f t="shared" si="10"/>
        <v>0</v>
      </c>
      <c r="N100" s="788">
        <f t="shared" si="10"/>
        <v>0</v>
      </c>
      <c r="O100" s="788">
        <f t="shared" si="10"/>
        <v>0</v>
      </c>
      <c r="P100" s="117"/>
      <c r="Q100" s="117"/>
      <c r="R100" s="117"/>
      <c r="S100" s="117"/>
      <c r="T100" s="117"/>
    </row>
    <row r="101" spans="1:20" ht="15" customHeight="1">
      <c r="A101" s="152">
        <v>8</v>
      </c>
      <c r="B101" s="256" t="s">
        <v>16</v>
      </c>
      <c r="C101" s="256"/>
      <c r="D101" s="257">
        <f t="shared" ref="D101:E101" si="11">SUM(D94:D100)</f>
        <v>0</v>
      </c>
      <c r="E101" s="257">
        <f t="shared" si="11"/>
        <v>0</v>
      </c>
      <c r="F101" s="257">
        <f t="shared" ref="F101:O101" si="12">SUM(F94:F100)</f>
        <v>0</v>
      </c>
      <c r="G101" s="257">
        <f t="shared" si="12"/>
        <v>0</v>
      </c>
      <c r="H101" s="257">
        <f t="shared" si="12"/>
        <v>0</v>
      </c>
      <c r="I101" s="258">
        <f t="shared" si="12"/>
        <v>0</v>
      </c>
      <c r="J101" s="258">
        <f t="shared" si="12"/>
        <v>0</v>
      </c>
      <c r="K101" s="258">
        <f t="shared" si="12"/>
        <v>0</v>
      </c>
      <c r="L101" s="258">
        <f t="shared" si="12"/>
        <v>0</v>
      </c>
      <c r="M101" s="258">
        <f t="shared" si="12"/>
        <v>0</v>
      </c>
      <c r="N101" s="258">
        <f t="shared" si="12"/>
        <v>0</v>
      </c>
      <c r="O101" s="258">
        <f t="shared" si="12"/>
        <v>0</v>
      </c>
      <c r="P101" s="117"/>
      <c r="Q101" s="117"/>
      <c r="R101" s="117"/>
      <c r="S101" s="117"/>
      <c r="T101" s="117"/>
    </row>
    <row r="102" spans="1:20" ht="9" customHeight="1">
      <c r="A102" s="153"/>
      <c r="B102" s="153"/>
      <c r="C102" s="153"/>
      <c r="D102" s="153"/>
      <c r="E102" s="153"/>
      <c r="F102" s="153"/>
      <c r="G102" s="153"/>
      <c r="H102" s="153"/>
      <c r="I102" s="153"/>
      <c r="J102" s="153"/>
      <c r="K102" s="153"/>
      <c r="L102" s="153"/>
      <c r="M102" s="153"/>
      <c r="N102" s="153"/>
      <c r="O102" s="117"/>
      <c r="P102" s="117"/>
      <c r="Q102" s="117"/>
      <c r="R102" s="117"/>
      <c r="S102" s="117"/>
      <c r="T102" s="117"/>
    </row>
    <row r="103" spans="1:20" ht="15" customHeight="1">
      <c r="A103" s="43" t="s">
        <v>61</v>
      </c>
      <c r="B103" s="154"/>
      <c r="C103" s="154"/>
      <c r="D103" s="154"/>
      <c r="E103" s="154"/>
      <c r="F103" s="154"/>
      <c r="G103" s="154"/>
      <c r="H103" s="154"/>
      <c r="I103" s="154"/>
      <c r="J103" s="154"/>
      <c r="K103" s="154"/>
      <c r="L103" s="154"/>
      <c r="M103" s="154"/>
      <c r="N103" s="154"/>
      <c r="O103" s="117"/>
      <c r="P103" s="117"/>
      <c r="Q103" s="117"/>
      <c r="R103" s="117"/>
      <c r="S103" s="117"/>
      <c r="T103" s="117"/>
    </row>
    <row r="104" spans="1:20" ht="15" customHeight="1">
      <c r="A104" s="43" t="s">
        <v>377</v>
      </c>
      <c r="B104" s="154"/>
      <c r="C104" s="154"/>
      <c r="D104" s="154"/>
      <c r="E104" s="154"/>
      <c r="F104" s="154"/>
      <c r="G104" s="154"/>
      <c r="H104" s="154"/>
      <c r="I104" s="154"/>
      <c r="J104" s="154"/>
      <c r="K104" s="154"/>
      <c r="L104" s="154"/>
      <c r="M104" s="154"/>
      <c r="N104" s="154"/>
      <c r="O104" s="117"/>
      <c r="P104" s="117"/>
      <c r="Q104" s="117"/>
      <c r="R104" s="117"/>
      <c r="S104" s="117"/>
      <c r="T104" s="117"/>
    </row>
    <row r="105" spans="1:20" ht="15" customHeight="1">
      <c r="A105" s="155" t="s">
        <v>378</v>
      </c>
      <c r="B105" s="154"/>
      <c r="C105" s="154"/>
      <c r="D105" s="154"/>
      <c r="E105" s="154"/>
      <c r="F105" s="154"/>
      <c r="G105" s="154"/>
      <c r="H105" s="154"/>
      <c r="I105" s="154"/>
      <c r="J105" s="154"/>
      <c r="K105" s="154"/>
      <c r="L105" s="154"/>
      <c r="M105" s="154"/>
      <c r="N105" s="154"/>
      <c r="O105" s="117"/>
      <c r="P105" s="117"/>
      <c r="Q105" s="117"/>
      <c r="R105" s="117"/>
      <c r="S105" s="117"/>
      <c r="T105" s="117"/>
    </row>
    <row r="106" spans="1:20" ht="18" customHeight="1">
      <c r="A106" s="117"/>
      <c r="B106" s="157"/>
      <c r="C106" s="157"/>
      <c r="D106" s="157"/>
      <c r="E106" s="157"/>
      <c r="F106" s="157"/>
      <c r="G106" s="114"/>
      <c r="H106" s="114"/>
      <c r="I106" s="114"/>
      <c r="J106" s="114"/>
      <c r="K106" s="117"/>
      <c r="L106" s="117"/>
      <c r="M106" s="117"/>
      <c r="N106" s="117"/>
      <c r="O106" s="117"/>
      <c r="P106" s="117"/>
      <c r="Q106" s="117"/>
      <c r="R106" s="117"/>
      <c r="S106" s="117"/>
      <c r="T106" s="117"/>
    </row>
    <row r="107" spans="1:20" ht="18" customHeight="1">
      <c r="A107" s="117"/>
      <c r="B107" s="157"/>
      <c r="C107" s="157"/>
      <c r="D107" s="157"/>
      <c r="E107" s="157"/>
      <c r="F107" s="157"/>
      <c r="G107" s="114"/>
      <c r="H107" s="114"/>
      <c r="I107" s="114"/>
      <c r="J107" s="114"/>
      <c r="K107" s="117"/>
      <c r="L107" s="117"/>
      <c r="M107" s="117"/>
      <c r="N107" s="117"/>
      <c r="O107" s="117"/>
      <c r="P107" s="117"/>
      <c r="Q107" s="117"/>
      <c r="R107" s="117"/>
      <c r="S107" s="117"/>
      <c r="T107" s="117"/>
    </row>
    <row r="108" spans="1:20" ht="18" customHeight="1">
      <c r="A108" s="158" t="s">
        <v>203</v>
      </c>
      <c r="B108" s="118"/>
      <c r="C108" s="159"/>
      <c r="D108" s="159"/>
      <c r="E108" s="159"/>
      <c r="F108" s="159"/>
      <c r="G108" s="115"/>
      <c r="H108" s="115"/>
      <c r="I108" s="115"/>
      <c r="J108" s="116"/>
      <c r="P108" s="117"/>
      <c r="Q108" s="117"/>
      <c r="R108" s="117"/>
      <c r="S108" s="117"/>
      <c r="T108" s="117"/>
    </row>
    <row r="109" spans="1:20" ht="15" customHeight="1">
      <c r="A109" s="117"/>
      <c r="B109" s="160"/>
      <c r="C109" s="160"/>
      <c r="D109" s="160"/>
      <c r="E109" s="160"/>
      <c r="F109" s="160"/>
      <c r="G109" s="118"/>
      <c r="H109" s="118"/>
      <c r="I109" s="118"/>
      <c r="J109" s="119"/>
      <c r="P109" s="117"/>
      <c r="Q109" s="117"/>
      <c r="R109" s="117"/>
      <c r="S109" s="117"/>
      <c r="T109" s="117"/>
    </row>
    <row r="110" spans="1:20" ht="77.25" customHeight="1">
      <c r="A110" s="29" t="s">
        <v>33</v>
      </c>
      <c r="B110" s="161" t="s">
        <v>204</v>
      </c>
      <c r="C110" s="162"/>
      <c r="D110" s="163" t="s">
        <v>205</v>
      </c>
      <c r="E110" s="163" t="s">
        <v>206</v>
      </c>
      <c r="F110"/>
      <c r="G110" s="164"/>
      <c r="H110" s="164"/>
      <c r="I110" s="118"/>
      <c r="P110" s="117"/>
      <c r="Q110" s="117"/>
      <c r="R110" s="117"/>
      <c r="S110" s="117"/>
      <c r="T110" s="117"/>
    </row>
    <row r="111" spans="1:20" ht="18" customHeight="1">
      <c r="A111" s="166" t="s">
        <v>180</v>
      </c>
      <c r="B111" s="167" t="s">
        <v>181</v>
      </c>
      <c r="C111" s="168"/>
      <c r="D111" s="169" t="s">
        <v>182</v>
      </c>
      <c r="E111" s="151" t="s">
        <v>183</v>
      </c>
      <c r="F111"/>
      <c r="G111" s="164"/>
      <c r="H111" s="117"/>
      <c r="I111" s="118"/>
      <c r="P111" s="117"/>
      <c r="Q111" s="117"/>
      <c r="R111" s="117"/>
      <c r="S111" s="117"/>
      <c r="T111" s="117"/>
    </row>
    <row r="112" spans="1:20" ht="15" customHeight="1">
      <c r="A112" s="170">
        <v>1</v>
      </c>
      <c r="B112" s="171" t="s">
        <v>220</v>
      </c>
      <c r="C112" s="172"/>
      <c r="D112" s="889"/>
      <c r="E112" s="890"/>
      <c r="F112"/>
      <c r="G112" s="164"/>
      <c r="H112" s="173"/>
      <c r="I112" s="118"/>
      <c r="P112" s="117"/>
      <c r="Q112" s="117"/>
      <c r="R112" s="117"/>
      <c r="S112" s="117"/>
      <c r="T112" s="117"/>
    </row>
    <row r="113" spans="1:20" ht="15" customHeight="1">
      <c r="A113" s="170">
        <v>2</v>
      </c>
      <c r="B113" s="174" t="s">
        <v>221</v>
      </c>
      <c r="C113" s="175"/>
      <c r="D113" s="889"/>
      <c r="E113" s="890"/>
      <c r="F113"/>
      <c r="G113" s="164"/>
      <c r="H113" s="173"/>
      <c r="I113" s="118"/>
    </row>
    <row r="114" spans="1:20" ht="15" customHeight="1">
      <c r="A114" s="152">
        <v>3</v>
      </c>
      <c r="B114" s="174" t="s">
        <v>222</v>
      </c>
      <c r="C114" s="175"/>
      <c r="D114" s="889"/>
      <c r="E114" s="890"/>
      <c r="F114"/>
      <c r="G114" s="164"/>
      <c r="H114" s="173"/>
      <c r="I114" s="118"/>
    </row>
    <row r="115" spans="1:20" ht="15" customHeight="1">
      <c r="A115" s="152">
        <v>4</v>
      </c>
      <c r="B115" s="174" t="s">
        <v>223</v>
      </c>
      <c r="C115" s="175"/>
      <c r="D115" s="889"/>
      <c r="E115" s="890"/>
      <c r="F115"/>
      <c r="G115" s="164"/>
      <c r="H115" s="173"/>
      <c r="I115" s="118"/>
    </row>
    <row r="116" spans="1:20" ht="15" customHeight="1">
      <c r="A116" s="152">
        <v>5</v>
      </c>
      <c r="B116" s="174" t="s">
        <v>558</v>
      </c>
      <c r="C116" s="175"/>
      <c r="D116" s="889"/>
      <c r="E116" s="890"/>
      <c r="F116"/>
      <c r="G116" s="164"/>
      <c r="H116" s="173"/>
      <c r="I116" s="118"/>
    </row>
    <row r="117" spans="1:20" ht="15" customHeight="1">
      <c r="A117" s="152">
        <v>6</v>
      </c>
      <c r="B117" s="174" t="s">
        <v>559</v>
      </c>
      <c r="C117" s="175"/>
      <c r="D117" s="889"/>
      <c r="E117" s="890"/>
      <c r="F117"/>
      <c r="G117" s="164"/>
      <c r="H117" s="173"/>
      <c r="I117" s="118"/>
    </row>
    <row r="118" spans="1:20" ht="15" customHeight="1">
      <c r="A118" s="152">
        <v>7</v>
      </c>
      <c r="B118" s="174" t="s">
        <v>560</v>
      </c>
      <c r="C118" s="175"/>
      <c r="D118" s="889"/>
      <c r="E118" s="890"/>
      <c r="F118"/>
      <c r="G118" s="164"/>
      <c r="H118" s="173"/>
      <c r="I118" s="118"/>
    </row>
    <row r="119" spans="1:20" ht="15" customHeight="1">
      <c r="A119" s="152">
        <v>8</v>
      </c>
      <c r="B119" s="259" t="s">
        <v>16</v>
      </c>
      <c r="C119" s="260"/>
      <c r="D119" s="261">
        <f>SUM(D112:D118)</f>
        <v>0</v>
      </c>
      <c r="E119" s="262">
        <f>SUM(E112:E118)</f>
        <v>0</v>
      </c>
      <c r="F119"/>
      <c r="G119" s="164"/>
      <c r="H119" s="173"/>
      <c r="I119" s="118"/>
    </row>
    <row r="120" spans="1:20" ht="9" customHeight="1">
      <c r="A120" s="117"/>
      <c r="B120" s="176"/>
      <c r="C120" s="176"/>
      <c r="D120" s="176"/>
      <c r="E120" s="176"/>
      <c r="F120" s="176"/>
      <c r="G120" s="164"/>
      <c r="H120" s="173"/>
      <c r="I120" s="118"/>
    </row>
    <row r="121" spans="1:20" ht="15" customHeight="1">
      <c r="A121" s="173" t="s">
        <v>61</v>
      </c>
      <c r="B121" s="118"/>
      <c r="C121" s="177"/>
      <c r="D121" s="177"/>
      <c r="E121" s="177"/>
      <c r="F121" s="177"/>
      <c r="G121" s="164"/>
      <c r="H121" s="178"/>
      <c r="I121" s="118"/>
    </row>
    <row r="122" spans="1:20" ht="15" customHeight="1">
      <c r="A122" s="704" t="s">
        <v>468</v>
      </c>
      <c r="B122" s="118"/>
      <c r="C122" s="179"/>
      <c r="D122" s="179"/>
      <c r="E122" s="177"/>
      <c r="F122" s="177"/>
      <c r="G122" s="164"/>
      <c r="H122" s="178"/>
      <c r="I122" s="118"/>
    </row>
    <row r="123" spans="1:20" ht="15" customHeight="1">
      <c r="A123" s="704" t="s">
        <v>469</v>
      </c>
      <c r="B123" s="118"/>
      <c r="C123" s="177"/>
      <c r="D123" s="177"/>
      <c r="E123" s="177"/>
      <c r="F123" s="177"/>
      <c r="G123" s="164"/>
      <c r="H123" s="179"/>
      <c r="I123" s="118"/>
    </row>
    <row r="124" spans="1:20" ht="15" customHeight="1">
      <c r="A124" s="705" t="s">
        <v>470</v>
      </c>
      <c r="B124" s="118"/>
      <c r="C124" s="177"/>
      <c r="D124" s="177"/>
      <c r="E124" s="177"/>
      <c r="F124" s="177"/>
      <c r="G124" s="164"/>
      <c r="H124" s="179"/>
      <c r="I124" s="118"/>
    </row>
    <row r="125" spans="1:20">
      <c r="A125" s="117"/>
      <c r="B125" s="180"/>
      <c r="C125" s="180"/>
      <c r="D125" s="180"/>
      <c r="E125" s="180"/>
      <c r="F125" s="180"/>
      <c r="G125" s="164"/>
      <c r="H125" s="179"/>
      <c r="I125" s="118"/>
    </row>
    <row r="126" spans="1:20">
      <c r="A126" s="117"/>
      <c r="B126" s="180"/>
      <c r="C126" s="180"/>
      <c r="D126" s="180"/>
      <c r="E126" s="180"/>
      <c r="F126" s="180"/>
      <c r="G126" s="164"/>
      <c r="H126" s="118"/>
      <c r="I126" s="118"/>
    </row>
    <row r="127" spans="1:20" s="165" customFormat="1">
      <c r="A127" s="119"/>
      <c r="K127" s="119"/>
      <c r="L127" s="119"/>
      <c r="M127" s="119"/>
      <c r="N127" s="119"/>
      <c r="O127" s="119"/>
      <c r="P127" s="119"/>
      <c r="Q127" s="119"/>
      <c r="R127" s="119"/>
      <c r="S127" s="119"/>
      <c r="T127" s="119"/>
    </row>
    <row r="128" spans="1:20" s="165" customFormat="1" ht="12.75" customHeight="1">
      <c r="A128" s="119"/>
      <c r="K128" s="119"/>
      <c r="L128" s="119"/>
      <c r="M128" s="119"/>
      <c r="N128" s="119"/>
      <c r="O128" s="119"/>
      <c r="P128" s="119"/>
      <c r="Q128" s="119"/>
      <c r="R128" s="119"/>
      <c r="S128" s="119"/>
      <c r="T128" s="119"/>
    </row>
    <row r="129" spans="1:20" s="165" customFormat="1">
      <c r="A129" s="119"/>
      <c r="K129" s="119"/>
      <c r="L129" s="119"/>
      <c r="M129" s="119"/>
      <c r="N129" s="119"/>
      <c r="O129" s="119"/>
      <c r="P129" s="119"/>
      <c r="Q129" s="119"/>
      <c r="R129" s="119"/>
      <c r="S129" s="119"/>
      <c r="T129" s="119"/>
    </row>
    <row r="130" spans="1:20" s="165" customFormat="1">
      <c r="A130" s="119"/>
      <c r="K130" s="119"/>
      <c r="L130" s="119"/>
      <c r="M130" s="119"/>
      <c r="N130" s="119"/>
      <c r="O130" s="119"/>
      <c r="P130" s="119"/>
      <c r="Q130" s="119"/>
      <c r="R130" s="119"/>
      <c r="S130" s="119"/>
      <c r="T130" s="119"/>
    </row>
    <row r="131" spans="1:20" s="165" customFormat="1">
      <c r="A131" s="119"/>
      <c r="K131" s="119"/>
      <c r="L131" s="119"/>
      <c r="M131" s="119"/>
      <c r="N131" s="119"/>
      <c r="O131" s="119"/>
      <c r="P131" s="119"/>
      <c r="Q131" s="119"/>
      <c r="R131" s="119"/>
      <c r="S131" s="119"/>
      <c r="T131" s="119"/>
    </row>
  </sheetData>
  <sheetProtection algorithmName="SHA-512" hashValue="1Ubvb5f1HF+NtUHmQ3VUDKfijC4mdHjTLmMahk/D1dzezleJ7jzeqX/r4Y3mAfgqPHZdBi0o9+X6tEG4SvGK+w==" saltValue="OChRyWrswgvjPyQadr53yg==" spinCount="100000" sheet="1" objects="1" scenarios="1"/>
  <phoneticPr fontId="16" type="noConversion"/>
  <pageMargins left="1" right="0.75" top="1" bottom="1" header="0.25" footer="0.25"/>
  <pageSetup scale="48" fitToHeight="2" orientation="landscape" r:id="rId1"/>
  <headerFooter scaleWithDoc="0">
    <oddHeader xml:space="preserve">&amp;RState of New Mexico </oddHeader>
    <oddFooter>&amp;LVersion 4.0&amp;RPage &amp;P of &amp;N</oddFooter>
  </headerFooter>
  <rowBreaks count="2" manualBreakCount="2">
    <brk id="49" max="14" man="1"/>
    <brk id="87" max="14" man="1"/>
  </rowBreaks>
  <ignoredErrors>
    <ignoredError sqref="F75:F81 F56:F62 F37:F43 F18:F2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70"/>
  <sheetViews>
    <sheetView showGridLines="0" zoomScale="75" zoomScaleNormal="75" workbookViewId="0"/>
  </sheetViews>
  <sheetFormatPr defaultRowHeight="10"/>
  <cols>
    <col min="1" max="2" width="2.77734375" customWidth="1"/>
    <col min="3" max="3" width="19.44140625" customWidth="1"/>
    <col min="4" max="4" width="2.77734375" customWidth="1"/>
    <col min="5" max="5" width="24" customWidth="1"/>
    <col min="6" max="6" width="67.109375" customWidth="1"/>
    <col min="7" max="7" width="2.77734375" customWidth="1"/>
    <col min="8" max="8" width="18.44140625" customWidth="1"/>
    <col min="9" max="9" width="2.77734375" customWidth="1"/>
    <col min="10" max="10" width="18.44140625" customWidth="1"/>
    <col min="11" max="11" width="2.77734375" customWidth="1"/>
    <col min="12" max="12" width="21.77734375" customWidth="1"/>
    <col min="13" max="13" width="2.77734375" customWidth="1"/>
  </cols>
  <sheetData>
    <row r="1" spans="1:13" s="7" customFormat="1" ht="12.75" customHeight="1"/>
    <row r="2" spans="1:13" s="7" customFormat="1" ht="20.25" customHeight="1">
      <c r="B2" s="791" t="str">
        <f>'Information Input'!$C$9</f>
        <v>Centennial Care MCO Financial and Utilization Reports</v>
      </c>
      <c r="D2" s="473"/>
      <c r="E2" s="474"/>
      <c r="F2" s="474"/>
      <c r="G2" s="474"/>
    </row>
    <row r="3" spans="1:13" s="475" customFormat="1" ht="20.25" customHeight="1">
      <c r="B3" s="791" t="str">
        <f>'Information Input'!$C$11</f>
        <v>Other Adult Group - Behavioral Health Program</v>
      </c>
      <c r="D3" s="473"/>
      <c r="E3" s="474"/>
      <c r="F3" s="474"/>
      <c r="G3" s="474"/>
    </row>
    <row r="4" spans="1:13" s="475" customFormat="1" ht="12.75" customHeight="1">
      <c r="B4" s="473"/>
      <c r="D4" s="473"/>
      <c r="E4" s="474"/>
      <c r="F4" s="474"/>
      <c r="G4" s="474"/>
    </row>
    <row r="5" spans="1:13" s="7" customFormat="1" ht="12.75" customHeight="1"/>
    <row r="6" spans="1:13" s="7" customFormat="1" ht="18" customHeight="1">
      <c r="B6" s="473" t="s">
        <v>295</v>
      </c>
      <c r="D6" s="473"/>
      <c r="E6" s="473"/>
      <c r="F6" s="473"/>
      <c r="G6" s="473"/>
    </row>
    <row r="7" spans="1:13" s="7" customFormat="1" ht="15" customHeight="1">
      <c r="B7" s="476"/>
      <c r="D7" s="473"/>
      <c r="E7" s="473"/>
      <c r="F7" s="473"/>
      <c r="G7" s="473"/>
    </row>
    <row r="8" spans="1:13" s="7" customFormat="1" ht="15" customHeight="1">
      <c r="B8" s="748"/>
      <c r="C8" s="735"/>
      <c r="D8" s="735"/>
      <c r="E8" s="735"/>
      <c r="F8" s="735"/>
      <c r="G8" s="735"/>
      <c r="H8" s="735"/>
      <c r="I8" s="735"/>
      <c r="J8" s="735"/>
      <c r="K8" s="735"/>
      <c r="L8" s="735"/>
      <c r="M8" s="736"/>
    </row>
    <row r="9" spans="1:13" s="7" customFormat="1" ht="15" customHeight="1">
      <c r="B9" s="749"/>
      <c r="C9" s="726"/>
      <c r="D9" s="726"/>
      <c r="E9" s="726"/>
      <c r="F9" s="726"/>
      <c r="G9" s="726"/>
      <c r="H9" s="726"/>
      <c r="I9" s="726"/>
      <c r="J9" s="747" t="s">
        <v>488</v>
      </c>
      <c r="K9" s="726"/>
      <c r="L9" s="747" t="s">
        <v>489</v>
      </c>
      <c r="M9" s="741"/>
    </row>
    <row r="10" spans="1:13" s="7" customFormat="1" ht="15" customHeight="1">
      <c r="A10" s="3"/>
      <c r="B10" s="750"/>
      <c r="C10" s="743" t="s">
        <v>263</v>
      </c>
      <c r="D10" s="738"/>
      <c r="E10" s="743" t="s">
        <v>264</v>
      </c>
      <c r="F10" s="743"/>
      <c r="G10" s="738"/>
      <c r="H10" s="746" t="s">
        <v>487</v>
      </c>
      <c r="I10" s="747"/>
      <c r="J10" s="746" t="s">
        <v>490</v>
      </c>
      <c r="K10" s="738"/>
      <c r="L10" s="746" t="s">
        <v>491</v>
      </c>
      <c r="M10" s="751"/>
    </row>
    <row r="11" spans="1:13" ht="15" customHeight="1">
      <c r="A11" s="1"/>
      <c r="B11" s="580"/>
      <c r="C11" s="581" t="s">
        <v>464</v>
      </c>
      <c r="D11" s="581"/>
      <c r="E11" s="581" t="s">
        <v>464</v>
      </c>
      <c r="F11" s="582" t="s">
        <v>265</v>
      </c>
      <c r="G11" s="582"/>
      <c r="H11" s="583" t="s">
        <v>266</v>
      </c>
      <c r="I11" s="583"/>
      <c r="J11" s="583" t="s">
        <v>266</v>
      </c>
      <c r="K11" s="1"/>
      <c r="L11" s="583">
        <v>2.02</v>
      </c>
      <c r="M11" s="584"/>
    </row>
    <row r="12" spans="1:13" ht="15" customHeight="1">
      <c r="A12" s="1"/>
      <c r="B12" s="580"/>
      <c r="C12" s="581" t="str">
        <f>'Report 1'!$A$2</f>
        <v>Report 1</v>
      </c>
      <c r="D12" s="581"/>
      <c r="E12" s="581" t="str">
        <f>'Report 1'!$A$3</f>
        <v>FMB-OAGBH 01</v>
      </c>
      <c r="F12" s="581" t="str">
        <f>'Report 1'!$A$4</f>
        <v>Schedule of Revenues and Expenses by Category</v>
      </c>
      <c r="G12" s="581"/>
      <c r="H12" s="583" t="s">
        <v>266</v>
      </c>
      <c r="I12" s="583"/>
      <c r="J12" s="583" t="s">
        <v>266</v>
      </c>
      <c r="K12" s="1"/>
      <c r="L12" s="583">
        <v>2.04</v>
      </c>
      <c r="M12" s="584"/>
    </row>
    <row r="13" spans="1:13" ht="15" customHeight="1">
      <c r="A13" s="1"/>
      <c r="B13" s="580"/>
      <c r="C13" s="581" t="str">
        <f>'Report 2'!$A$2</f>
        <v>Report 2</v>
      </c>
      <c r="D13" s="581"/>
      <c r="E13" s="581" t="str">
        <f>'Report 2'!$A$3</f>
        <v>FMB-OAGBH 02</v>
      </c>
      <c r="F13" s="581" t="str">
        <f>'Report 2'!$A$4</f>
        <v>Schedule of Expenses Detail</v>
      </c>
      <c r="G13" s="581"/>
      <c r="H13" s="583" t="s">
        <v>266</v>
      </c>
      <c r="I13" s="583"/>
      <c r="J13" s="583" t="s">
        <v>266</v>
      </c>
      <c r="K13" s="1"/>
      <c r="L13" s="583">
        <v>2.0499999999999998</v>
      </c>
      <c r="M13" s="584"/>
    </row>
    <row r="14" spans="1:13" ht="15" customHeight="1">
      <c r="A14" s="1"/>
      <c r="B14" s="580"/>
      <c r="C14" s="581" t="str">
        <f>'Report 3'!$A$2</f>
        <v>Report 3</v>
      </c>
      <c r="D14" s="581"/>
      <c r="E14" s="581" t="str">
        <f>'Report 3'!$A$3</f>
        <v>FMB-OAGBH 03</v>
      </c>
      <c r="F14" s="581" t="str">
        <f>'Report 3'!$A$4</f>
        <v>Schedule of Utilization by Category</v>
      </c>
      <c r="G14" s="581"/>
      <c r="H14" s="583" t="s">
        <v>266</v>
      </c>
      <c r="I14" s="583"/>
      <c r="J14" s="583" t="s">
        <v>266</v>
      </c>
      <c r="K14" s="1"/>
      <c r="L14" s="583">
        <v>2.06</v>
      </c>
      <c r="M14" s="584"/>
    </row>
    <row r="15" spans="1:13" ht="15" customHeight="1">
      <c r="A15" s="1"/>
      <c r="B15" s="580"/>
      <c r="C15" s="581" t="str">
        <f>'Report 4A'!$A$2</f>
        <v>Report 4A</v>
      </c>
      <c r="D15" s="581"/>
      <c r="E15" s="581" t="str">
        <f>'Report 4A'!$A$3</f>
        <v>FMB-OAGBH 04A</v>
      </c>
      <c r="F15" s="581" t="str">
        <f>'Report 4A'!$A$4</f>
        <v>Subcapitation Expenses Detail</v>
      </c>
      <c r="G15" s="581"/>
      <c r="H15" s="583" t="s">
        <v>266</v>
      </c>
      <c r="I15" s="583"/>
      <c r="J15" s="583" t="s">
        <v>266</v>
      </c>
      <c r="K15" s="1"/>
      <c r="L15" s="583">
        <v>2.0699999999999998</v>
      </c>
      <c r="M15" s="584"/>
    </row>
    <row r="16" spans="1:13" ht="15" customHeight="1">
      <c r="A16" s="1"/>
      <c r="B16" s="580"/>
      <c r="C16" s="581" t="str">
        <f>'Report 4B'!$A$2</f>
        <v>Report 4B</v>
      </c>
      <c r="D16" s="581"/>
      <c r="E16" s="581" t="str">
        <f>'Report 4B'!$A$3</f>
        <v>FMB-OAGBH 4B</v>
      </c>
      <c r="F16" s="581" t="str">
        <f>'Report 4B'!$A$4</f>
        <v>Subcapitation Agreement Detail</v>
      </c>
      <c r="G16" s="581"/>
      <c r="H16" s="583" t="s">
        <v>267</v>
      </c>
      <c r="I16" s="583"/>
      <c r="J16" s="583" t="s">
        <v>266</v>
      </c>
      <c r="K16" s="1"/>
      <c r="L16" s="583">
        <v>2.08</v>
      </c>
      <c r="M16" s="584"/>
    </row>
    <row r="17" spans="1:13" ht="15" customHeight="1">
      <c r="A17" s="1"/>
      <c r="B17" s="580"/>
      <c r="C17" s="581" t="str">
        <f>'Report 5A'!$A$3</f>
        <v>Report 5A</v>
      </c>
      <c r="D17" s="581"/>
      <c r="E17" s="581" t="str">
        <f>'Report 5A'!$A$4</f>
        <v>FMB-OAGBH 5A</v>
      </c>
      <c r="F17" s="581" t="str">
        <f>'Report 5A'!$A$5</f>
        <v>Inpatient Hospital Services Lag Report</v>
      </c>
      <c r="G17" s="581"/>
      <c r="H17" s="583" t="s">
        <v>266</v>
      </c>
      <c r="I17" s="583"/>
      <c r="J17" s="583" t="s">
        <v>266</v>
      </c>
      <c r="K17" s="1"/>
      <c r="L17" s="583">
        <v>2.09</v>
      </c>
      <c r="M17" s="584"/>
    </row>
    <row r="18" spans="1:13" ht="15" customHeight="1">
      <c r="A18" s="1"/>
      <c r="B18" s="580"/>
      <c r="C18" s="581" t="str">
        <f>'Report 5D'!$A$3</f>
        <v>Report 5D</v>
      </c>
      <c r="D18" s="581"/>
      <c r="E18" s="581" t="str">
        <f>'Report 5D'!$A$4</f>
        <v>FMB-OAGBH 5D</v>
      </c>
      <c r="F18" s="581" t="str">
        <f>'Report 5D'!$A$5</f>
        <v>Pharmacy Lag Report</v>
      </c>
      <c r="G18" s="581"/>
      <c r="H18" s="583" t="s">
        <v>266</v>
      </c>
      <c r="I18" s="583"/>
      <c r="J18" s="583" t="s">
        <v>266</v>
      </c>
      <c r="K18" s="1"/>
      <c r="L18" s="583">
        <v>2.09</v>
      </c>
      <c r="M18" s="584"/>
    </row>
    <row r="19" spans="1:13" ht="15" customHeight="1">
      <c r="A19" s="1"/>
      <c r="B19" s="580"/>
      <c r="C19" s="581" t="str">
        <f>'Report 5H'!$A$3</f>
        <v>Report 5H</v>
      </c>
      <c r="D19" s="581"/>
      <c r="E19" s="581" t="str">
        <f>'Report 5H'!$A$4</f>
        <v>FMB-OAGBH 5H</v>
      </c>
      <c r="F19" s="581" t="str">
        <f>'Report 5H'!$A$5</f>
        <v>Outpatient/Clinic Services Lag Report</v>
      </c>
      <c r="G19" s="581"/>
      <c r="H19" s="583" t="s">
        <v>266</v>
      </c>
      <c r="I19" s="583"/>
      <c r="J19" s="583" t="s">
        <v>266</v>
      </c>
      <c r="K19" s="1"/>
      <c r="L19" s="583">
        <v>2.09</v>
      </c>
      <c r="M19" s="584"/>
    </row>
    <row r="20" spans="1:13" ht="15" customHeight="1">
      <c r="A20" s="1"/>
      <c r="B20" s="580"/>
      <c r="C20" s="581" t="str">
        <f>'Report 5I'!$A$3</f>
        <v>Report 5I</v>
      </c>
      <c r="D20" s="581"/>
      <c r="E20" s="581" t="str">
        <f>'Report 5I'!$A$4</f>
        <v>FMB-OAGBH 5I</v>
      </c>
      <c r="F20" s="581" t="str">
        <f>'Report 5I'!$A$5</f>
        <v>Residential Treatment Center Lag Report</v>
      </c>
      <c r="G20" s="581"/>
      <c r="H20" s="583" t="s">
        <v>266</v>
      </c>
      <c r="I20" s="583"/>
      <c r="J20" s="583" t="s">
        <v>266</v>
      </c>
      <c r="K20" s="1"/>
      <c r="L20" s="583">
        <v>2.09</v>
      </c>
      <c r="M20" s="584"/>
    </row>
    <row r="21" spans="1:13" ht="15" customHeight="1">
      <c r="A21" s="1"/>
      <c r="B21" s="580"/>
      <c r="C21" s="581" t="str">
        <f>'Report 5J'!$A$3</f>
        <v>Report 5J</v>
      </c>
      <c r="D21" s="581"/>
      <c r="E21" s="581" t="str">
        <f>'Report 5J'!$A$4</f>
        <v>FMB-OAGBH 5J</v>
      </c>
      <c r="F21" s="581" t="str">
        <f>'Report 5J'!$A$5</f>
        <v xml:space="preserve">Behavioral Management Services Lag Report </v>
      </c>
      <c r="G21" s="581"/>
      <c r="H21" s="583" t="s">
        <v>266</v>
      </c>
      <c r="I21" s="583"/>
      <c r="J21" s="583" t="s">
        <v>266</v>
      </c>
      <c r="K21" s="1"/>
      <c r="L21" s="583">
        <v>2.09</v>
      </c>
      <c r="M21" s="584"/>
    </row>
    <row r="22" spans="1:13" ht="15" customHeight="1">
      <c r="A22" s="1"/>
      <c r="B22" s="580"/>
      <c r="C22" s="581" t="str">
        <f>'Report 5K'!$A$3</f>
        <v>Report 5K</v>
      </c>
      <c r="D22" s="581"/>
      <c r="E22" s="581" t="str">
        <f>'Report 5K'!$A$4</f>
        <v>FMB-OAGBH 5K</v>
      </c>
      <c r="F22" s="581" t="str">
        <f>'Report 5K'!$A$5</f>
        <v>BH Providers Lag Report</v>
      </c>
      <c r="G22" s="581"/>
      <c r="H22" s="583" t="s">
        <v>266</v>
      </c>
      <c r="I22" s="583"/>
      <c r="J22" s="583" t="s">
        <v>266</v>
      </c>
      <c r="K22" s="1"/>
      <c r="L22" s="583">
        <v>2.09</v>
      </c>
      <c r="M22" s="584"/>
    </row>
    <row r="23" spans="1:13" ht="15" customHeight="1">
      <c r="A23" s="1"/>
      <c r="B23" s="580"/>
      <c r="C23" s="581" t="str">
        <f>'Report 5L'!$A$3</f>
        <v>Report 5L</v>
      </c>
      <c r="D23" s="581"/>
      <c r="E23" s="581" t="str">
        <f>'Report 5L'!$A$4</f>
        <v>FMB-OAGBH 5L</v>
      </c>
      <c r="F23" s="581" t="str">
        <f>'Report 5L'!$A$5</f>
        <v>Psychosocial Rehab Services Lag Report</v>
      </c>
      <c r="G23" s="581"/>
      <c r="H23" s="583" t="s">
        <v>266</v>
      </c>
      <c r="I23" s="583"/>
      <c r="J23" s="583" t="s">
        <v>266</v>
      </c>
      <c r="K23" s="1"/>
      <c r="L23" s="583">
        <v>2.09</v>
      </c>
      <c r="M23" s="584"/>
    </row>
    <row r="24" spans="1:13" ht="15" customHeight="1">
      <c r="A24" s="1"/>
      <c r="B24" s="580"/>
      <c r="C24" s="1250" t="str">
        <f>'Report 5M'!$A$3</f>
        <v>Report 5M</v>
      </c>
      <c r="D24" s="1250"/>
      <c r="E24" s="1250" t="str">
        <f>'Report 5M'!$A$4</f>
        <v>FMB-OAGBH 5M</v>
      </c>
      <c r="F24" s="1250" t="str">
        <f>'Report 5M'!$A$5</f>
        <v>Community Services, Agencies Lag Report</v>
      </c>
      <c r="G24" s="1250"/>
      <c r="H24" s="466" t="s">
        <v>266</v>
      </c>
      <c r="I24" s="466"/>
      <c r="J24" s="466" t="s">
        <v>266</v>
      </c>
      <c r="K24" s="3"/>
      <c r="L24" s="466">
        <v>2.09</v>
      </c>
      <c r="M24" s="584"/>
    </row>
    <row r="25" spans="1:13" ht="15" customHeight="1">
      <c r="A25" s="1"/>
      <c r="B25" s="580"/>
      <c r="C25" s="1250" t="str">
        <f>'Report 6'!$B$2</f>
        <v>Report 6</v>
      </c>
      <c r="D25" s="1250"/>
      <c r="E25" s="1251" t="str">
        <f>'Report 6'!$B$3</f>
        <v>FMB-OAGBH 06</v>
      </c>
      <c r="F25" s="1250" t="str">
        <f>'Report 6'!$B$4</f>
        <v>Encounter Comparison</v>
      </c>
      <c r="G25" s="1250"/>
      <c r="H25" s="466" t="s">
        <v>266</v>
      </c>
      <c r="I25" s="466"/>
      <c r="J25" s="466" t="s">
        <v>266</v>
      </c>
      <c r="K25" s="3"/>
      <c r="L25" s="1252">
        <v>2.1</v>
      </c>
      <c r="M25" s="584"/>
    </row>
    <row r="26" spans="1:13" ht="15" customHeight="1">
      <c r="A26" s="1"/>
      <c r="B26" s="580"/>
      <c r="C26" s="1250" t="str">
        <f>'Report 7'!$A$2</f>
        <v>Report 7</v>
      </c>
      <c r="D26" s="1250"/>
      <c r="E26" s="1250" t="str">
        <f>'Report 7'!$A$3</f>
        <v>FMB-OAGBH 07</v>
      </c>
      <c r="F26" s="1250" t="str">
        <f>'Report 7'!$A$4</f>
        <v>Individual High Cost Claims</v>
      </c>
      <c r="G26" s="1250"/>
      <c r="H26" s="466" t="s">
        <v>266</v>
      </c>
      <c r="I26" s="466"/>
      <c r="J26" s="466" t="s">
        <v>266</v>
      </c>
      <c r="K26" s="3"/>
      <c r="L26" s="466">
        <v>2.11</v>
      </c>
      <c r="M26" s="584"/>
    </row>
    <row r="27" spans="1:13" ht="15" customHeight="1">
      <c r="A27" s="1"/>
      <c r="B27" s="580"/>
      <c r="C27" s="1250" t="str">
        <f>'Report 8'!$A$2</f>
        <v>Report 8</v>
      </c>
      <c r="D27" s="1250"/>
      <c r="E27" s="1250" t="str">
        <f>'Report 8'!$A$3</f>
        <v>FMB-OAGBH 08</v>
      </c>
      <c r="F27" s="1250" t="str">
        <f>'Report 8'!$A$4</f>
        <v>Value Added Services/Non-State Plan Services Report</v>
      </c>
      <c r="G27" s="1250"/>
      <c r="H27" s="466" t="s">
        <v>266</v>
      </c>
      <c r="I27" s="466"/>
      <c r="J27" s="466" t="s">
        <v>266</v>
      </c>
      <c r="K27" s="3"/>
      <c r="L27" s="466">
        <v>2.12</v>
      </c>
      <c r="M27" s="584"/>
    </row>
    <row r="28" spans="1:13" ht="15" customHeight="1">
      <c r="A28" s="1"/>
      <c r="B28" s="580"/>
      <c r="C28" s="1250" t="str">
        <f>'Report 9 '!$A$2</f>
        <v>Report 9</v>
      </c>
      <c r="D28" s="1250"/>
      <c r="E28" s="1250" t="str">
        <f>'Report 9 '!$A$3</f>
        <v>FMB-OAGBH 09</v>
      </c>
      <c r="F28" s="1250" t="str">
        <f>'Report 9 '!$A$4</f>
        <v>Recovery and Cost Avoidance Report</v>
      </c>
      <c r="G28" s="1250"/>
      <c r="H28" s="466" t="s">
        <v>266</v>
      </c>
      <c r="I28" s="466"/>
      <c r="J28" s="466" t="s">
        <v>266</v>
      </c>
      <c r="K28" s="3"/>
      <c r="L28" s="466">
        <v>2.13</v>
      </c>
      <c r="M28" s="584"/>
    </row>
    <row r="29" spans="1:13" ht="15" customHeight="1">
      <c r="A29" s="1"/>
      <c r="B29" s="580"/>
      <c r="C29" s="1250" t="str">
        <f>'Report 10'!$A$2</f>
        <v>Report 10</v>
      </c>
      <c r="D29" s="1250"/>
      <c r="E29" s="1250" t="str">
        <f>'Report 10'!$A$3</f>
        <v>FMB-OAGBH 10</v>
      </c>
      <c r="F29" s="1250" t="str">
        <f>'Report 10'!$A$4</f>
        <v>Outlier Services Report</v>
      </c>
      <c r="G29" s="1250"/>
      <c r="H29" s="466" t="s">
        <v>266</v>
      </c>
      <c r="I29" s="466"/>
      <c r="J29" s="466" t="s">
        <v>266</v>
      </c>
      <c r="K29" s="3"/>
      <c r="L29" s="466">
        <v>2.14</v>
      </c>
      <c r="M29" s="584"/>
    </row>
    <row r="30" spans="1:13" ht="15" customHeight="1">
      <c r="A30" s="1"/>
      <c r="B30" s="580"/>
      <c r="C30" s="1250" t="str">
        <f>'Report 12B'!$A$2</f>
        <v>Report 12B</v>
      </c>
      <c r="D30" s="1250"/>
      <c r="E30" s="1250" t="str">
        <f>'Report 12B'!$A$3</f>
        <v>FMB-OAGBH 12B</v>
      </c>
      <c r="F30" s="1250" t="str">
        <f>'Report 12B'!$A$4</f>
        <v>Copay Report</v>
      </c>
      <c r="G30" s="1250"/>
      <c r="H30" s="466" t="s">
        <v>266</v>
      </c>
      <c r="I30" s="466"/>
      <c r="J30" s="466" t="s">
        <v>266</v>
      </c>
      <c r="K30" s="3"/>
      <c r="L30" s="466">
        <v>2.17</v>
      </c>
      <c r="M30" s="584"/>
    </row>
    <row r="31" spans="1:13" ht="15" customHeight="1">
      <c r="A31" s="1"/>
      <c r="B31" s="580"/>
      <c r="C31" s="1250" t="str">
        <f>'Report 15'!$A$2</f>
        <v>Report 15</v>
      </c>
      <c r="D31" s="1250"/>
      <c r="E31" s="1250" t="str">
        <f>'Report 15'!$A$3</f>
        <v>FMB-OAGBH 15</v>
      </c>
      <c r="F31" s="1250" t="str">
        <f>'Report 15'!$A$4</f>
        <v>Pharmacy Supplemental Report</v>
      </c>
      <c r="G31" s="1250"/>
      <c r="H31" s="466" t="s">
        <v>267</v>
      </c>
      <c r="I31" s="466"/>
      <c r="J31" s="466" t="s">
        <v>266</v>
      </c>
      <c r="K31" s="3"/>
      <c r="L31" s="466">
        <v>2.21</v>
      </c>
      <c r="M31" s="584"/>
    </row>
    <row r="32" spans="1:13" ht="15" customHeight="1">
      <c r="A32" s="1"/>
      <c r="B32" s="580"/>
      <c r="C32" s="581" t="s">
        <v>269</v>
      </c>
      <c r="D32" s="581"/>
      <c r="E32" s="581" t="str">
        <f>Notes!$A$2</f>
        <v>MCO Notes</v>
      </c>
      <c r="F32" s="582" t="s">
        <v>270</v>
      </c>
      <c r="G32" s="582"/>
      <c r="H32" s="583" t="s">
        <v>266</v>
      </c>
      <c r="I32" s="583"/>
      <c r="J32" s="583" t="s">
        <v>266</v>
      </c>
      <c r="K32" s="1"/>
      <c r="L32" s="583">
        <v>4.0199999999999996</v>
      </c>
      <c r="M32" s="584"/>
    </row>
    <row r="33" spans="1:13" ht="15" customHeight="1">
      <c r="A33" s="1"/>
      <c r="B33" s="580"/>
      <c r="C33" s="581" t="str">
        <f>Analysis!$A$2</f>
        <v>Analysis</v>
      </c>
      <c r="D33" s="581"/>
      <c r="E33" s="581" t="str">
        <f>Analysis!$A$4</f>
        <v>MCO Analysis</v>
      </c>
      <c r="F33" s="582" t="s">
        <v>271</v>
      </c>
      <c r="G33" s="582"/>
      <c r="H33" s="583" t="s">
        <v>266</v>
      </c>
      <c r="I33" s="583"/>
      <c r="J33" s="583" t="s">
        <v>266</v>
      </c>
      <c r="K33" s="1"/>
      <c r="L33" s="583">
        <v>4.04</v>
      </c>
      <c r="M33" s="584"/>
    </row>
    <row r="34" spans="1:13" ht="15" customHeight="1">
      <c r="A34" s="1"/>
      <c r="B34" s="580"/>
      <c r="C34" s="581" t="s">
        <v>272</v>
      </c>
      <c r="D34" s="581"/>
      <c r="E34" s="581" t="str">
        <f>'Check Totals'!$A$2</f>
        <v>Check Totals Report</v>
      </c>
      <c r="F34" s="582" t="s">
        <v>273</v>
      </c>
      <c r="G34" s="582"/>
      <c r="H34" s="583" t="s">
        <v>266</v>
      </c>
      <c r="I34" s="583"/>
      <c r="J34" s="583" t="s">
        <v>266</v>
      </c>
      <c r="K34" s="1"/>
      <c r="L34" s="583">
        <v>2.2200000000000002</v>
      </c>
      <c r="M34" s="584"/>
    </row>
    <row r="35" spans="1:13" ht="15" customHeight="1">
      <c r="A35" s="1"/>
      <c r="B35" s="580"/>
      <c r="C35" s="726" t="s">
        <v>480</v>
      </c>
      <c r="D35" s="726"/>
      <c r="E35" s="726" t="s">
        <v>480</v>
      </c>
      <c r="F35" s="727" t="s">
        <v>481</v>
      </c>
      <c r="G35" s="727"/>
      <c r="H35" s="466" t="s">
        <v>266</v>
      </c>
      <c r="I35" s="466"/>
      <c r="J35" s="466" t="s">
        <v>266</v>
      </c>
      <c r="K35" s="726"/>
      <c r="L35" s="466">
        <v>2.23</v>
      </c>
      <c r="M35" s="584"/>
    </row>
    <row r="36" spans="1:13" ht="15" customHeight="1">
      <c r="A36" s="1"/>
      <c r="B36" s="580"/>
      <c r="C36" s="726"/>
      <c r="D36" s="726"/>
      <c r="E36" s="726"/>
      <c r="F36" s="726"/>
      <c r="G36" s="726"/>
      <c r="H36" s="726"/>
      <c r="I36" s="726"/>
      <c r="J36" s="726"/>
      <c r="K36" s="726"/>
      <c r="L36" s="726"/>
      <c r="M36" s="584"/>
    </row>
    <row r="37" spans="1:13" ht="15" customHeight="1">
      <c r="A37" s="1"/>
      <c r="B37" s="580"/>
      <c r="C37" s="726"/>
      <c r="D37" s="726"/>
      <c r="E37" s="726"/>
      <c r="F37" s="726"/>
      <c r="G37" s="726"/>
      <c r="H37" s="726"/>
      <c r="I37" s="726"/>
      <c r="J37" s="726"/>
      <c r="K37" s="726"/>
      <c r="L37" s="726"/>
      <c r="M37" s="584"/>
    </row>
    <row r="38" spans="1:13" ht="15" customHeight="1">
      <c r="A38" s="1"/>
      <c r="B38" s="580"/>
      <c r="C38" s="728" t="s">
        <v>514</v>
      </c>
      <c r="D38" s="729"/>
      <c r="E38" s="726"/>
      <c r="F38" s="726"/>
      <c r="G38" s="726"/>
      <c r="H38" s="726"/>
      <c r="I38" s="726"/>
      <c r="J38" s="726"/>
      <c r="K38" s="726"/>
      <c r="L38" s="726"/>
      <c r="M38" s="584"/>
    </row>
    <row r="39" spans="1:13" s="265" customFormat="1" ht="15" customHeight="1">
      <c r="A39" s="581"/>
      <c r="B39" s="585"/>
      <c r="C39" s="343" t="s">
        <v>482</v>
      </c>
      <c r="D39" s="730"/>
      <c r="E39" s="726"/>
      <c r="F39" s="726"/>
      <c r="G39" s="726"/>
      <c r="H39" s="726"/>
      <c r="I39" s="726"/>
      <c r="J39" s="726"/>
      <c r="K39" s="726"/>
      <c r="L39" s="726"/>
      <c r="M39" s="584"/>
    </row>
    <row r="40" spans="1:13" s="265" customFormat="1" ht="15" customHeight="1">
      <c r="A40" s="581"/>
      <c r="B40" s="585"/>
      <c r="C40" s="343" t="s">
        <v>483</v>
      </c>
      <c r="D40" s="730"/>
      <c r="E40" s="726"/>
      <c r="F40" s="726"/>
      <c r="G40" s="726"/>
      <c r="H40" s="726"/>
      <c r="I40" s="726"/>
      <c r="J40" s="726"/>
      <c r="K40" s="726"/>
      <c r="L40" s="726"/>
      <c r="M40" s="584"/>
    </row>
    <row r="41" spans="1:13" s="265" customFormat="1" ht="15" customHeight="1">
      <c r="A41" s="581"/>
      <c r="B41" s="585"/>
      <c r="C41" s="731" t="s">
        <v>484</v>
      </c>
      <c r="D41" s="727"/>
      <c r="E41" s="726"/>
      <c r="F41" s="726"/>
      <c r="G41" s="726"/>
      <c r="H41" s="726"/>
      <c r="I41" s="726"/>
      <c r="J41" s="726"/>
      <c r="K41" s="726"/>
      <c r="L41" s="726"/>
      <c r="M41" s="586"/>
    </row>
    <row r="42" spans="1:13" s="265" customFormat="1" ht="15" customHeight="1">
      <c r="A42" s="581"/>
      <c r="B42" s="585"/>
      <c r="C42" s="731" t="s">
        <v>492</v>
      </c>
      <c r="D42" s="727"/>
      <c r="E42" s="726"/>
      <c r="F42" s="726"/>
      <c r="G42" s="726"/>
      <c r="H42" s="726"/>
      <c r="I42" s="726"/>
      <c r="J42" s="726"/>
      <c r="K42" s="726"/>
      <c r="L42" s="726"/>
      <c r="M42" s="586"/>
    </row>
    <row r="43" spans="1:13" s="265" customFormat="1" ht="15" customHeight="1">
      <c r="A43" s="581"/>
      <c r="B43" s="585"/>
      <c r="C43" s="731" t="s">
        <v>516</v>
      </c>
      <c r="D43" s="727"/>
      <c r="E43" s="726"/>
      <c r="F43" s="726"/>
      <c r="G43" s="726"/>
      <c r="H43" s="726"/>
      <c r="I43" s="726"/>
      <c r="J43" s="726"/>
      <c r="K43" s="726"/>
      <c r="L43" s="726"/>
      <c r="M43" s="586"/>
    </row>
    <row r="44" spans="1:13" s="265" customFormat="1" ht="15" customHeight="1">
      <c r="A44" s="581"/>
      <c r="B44" s="585"/>
      <c r="C44" s="731" t="s">
        <v>493</v>
      </c>
      <c r="D44" s="727"/>
      <c r="E44" s="726"/>
      <c r="F44" s="726"/>
      <c r="G44" s="726"/>
      <c r="H44" s="726"/>
      <c r="I44" s="726"/>
      <c r="J44" s="726"/>
      <c r="K44" s="726"/>
      <c r="L44" s="726"/>
      <c r="M44" s="586"/>
    </row>
    <row r="45" spans="1:13" s="265" customFormat="1" ht="15" customHeight="1">
      <c r="A45" s="581"/>
      <c r="B45" s="585"/>
      <c r="C45" s="731"/>
      <c r="D45" s="727"/>
      <c r="E45" s="726"/>
      <c r="F45" s="726"/>
      <c r="G45" s="726"/>
      <c r="H45" s="726"/>
      <c r="I45" s="726"/>
      <c r="J45" s="726"/>
      <c r="K45" s="726"/>
      <c r="L45" s="726"/>
      <c r="M45" s="586"/>
    </row>
    <row r="46" spans="1:13" s="265" customFormat="1" ht="15" customHeight="1">
      <c r="A46" s="581"/>
      <c r="B46" s="587"/>
      <c r="C46" s="588"/>
      <c r="D46" s="588"/>
      <c r="E46" s="589"/>
      <c r="F46" s="589"/>
      <c r="G46" s="589"/>
      <c r="H46" s="589"/>
      <c r="I46" s="589"/>
      <c r="J46" s="589"/>
      <c r="K46" s="589"/>
      <c r="L46" s="589"/>
      <c r="M46" s="590"/>
    </row>
    <row r="47" spans="1:13" ht="15" customHeight="1">
      <c r="E47" s="219"/>
      <c r="F47" s="218"/>
      <c r="G47" s="218"/>
    </row>
    <row r="48" spans="1:13" ht="15" customHeight="1">
      <c r="E48" s="220"/>
      <c r="F48" s="218"/>
      <c r="G48" s="218"/>
    </row>
    <row r="49" spans="1:13" ht="18">
      <c r="B49" s="473" t="s">
        <v>369</v>
      </c>
      <c r="D49" s="473"/>
      <c r="E49" s="473"/>
      <c r="F49" s="473"/>
    </row>
    <row r="50" spans="1:13" ht="15" customHeight="1">
      <c r="B50" s="476"/>
      <c r="D50" s="473"/>
      <c r="E50" s="473"/>
      <c r="F50" s="473"/>
    </row>
    <row r="51" spans="1:13" ht="15" customHeight="1">
      <c r="A51" s="1"/>
      <c r="B51" s="732"/>
      <c r="C51" s="733"/>
      <c r="D51" s="733"/>
      <c r="E51" s="733"/>
      <c r="F51" s="733"/>
      <c r="G51" s="734"/>
      <c r="H51" s="735"/>
      <c r="I51" s="735"/>
      <c r="J51" s="735"/>
      <c r="K51" s="735"/>
      <c r="L51" s="735"/>
      <c r="M51" s="736"/>
    </row>
    <row r="52" spans="1:13" ht="15" customHeight="1">
      <c r="A52" s="1"/>
      <c r="B52" s="737"/>
      <c r="C52" s="738" t="s">
        <v>428</v>
      </c>
      <c r="D52" s="739"/>
      <c r="E52" s="739"/>
      <c r="F52" s="739"/>
      <c r="G52" s="740"/>
      <c r="H52" s="752"/>
      <c r="I52" s="726"/>
      <c r="J52" s="738" t="s">
        <v>428</v>
      </c>
      <c r="K52" s="726"/>
      <c r="L52" s="726"/>
      <c r="M52" s="741"/>
    </row>
    <row r="53" spans="1:13" ht="15" customHeight="1">
      <c r="A53" s="1"/>
      <c r="B53" s="737"/>
      <c r="C53" s="742" t="s">
        <v>485</v>
      </c>
      <c r="D53" s="738"/>
      <c r="E53" s="742" t="s">
        <v>199</v>
      </c>
      <c r="F53" s="743"/>
      <c r="G53" s="744"/>
      <c r="H53" s="745"/>
      <c r="I53" s="726"/>
      <c r="J53" s="742" t="s">
        <v>486</v>
      </c>
      <c r="K53" s="745"/>
      <c r="L53" s="726"/>
      <c r="M53" s="741"/>
    </row>
    <row r="54" spans="1:13" ht="15" customHeight="1">
      <c r="A54" s="1"/>
      <c r="B54" s="580"/>
      <c r="C54" s="591" t="s">
        <v>365</v>
      </c>
      <c r="D54" s="581"/>
      <c r="E54" s="592" t="s">
        <v>370</v>
      </c>
      <c r="F54" s="582"/>
      <c r="G54" s="1"/>
      <c r="I54" s="593"/>
      <c r="J54" s="593" t="s">
        <v>371</v>
      </c>
      <c r="K54" s="1"/>
      <c r="L54" s="1"/>
      <c r="M54" s="111"/>
    </row>
    <row r="55" spans="1:13" ht="15" customHeight="1">
      <c r="A55" s="1"/>
      <c r="B55" s="580"/>
      <c r="C55" s="591"/>
      <c r="D55" s="581"/>
      <c r="E55" s="592"/>
      <c r="F55" s="582"/>
      <c r="G55" s="1"/>
      <c r="I55" s="593"/>
      <c r="J55" s="593"/>
      <c r="K55" s="1"/>
      <c r="L55" s="1"/>
      <c r="M55" s="111"/>
    </row>
    <row r="56" spans="1:13" ht="15" customHeight="1">
      <c r="A56" s="1"/>
      <c r="B56" s="594"/>
      <c r="C56" s="595"/>
      <c r="D56" s="595"/>
      <c r="E56" s="595"/>
      <c r="F56" s="595"/>
      <c r="G56" s="595"/>
      <c r="H56" s="595"/>
      <c r="I56" s="595"/>
      <c r="J56" s="595"/>
      <c r="K56" s="595"/>
      <c r="L56" s="595"/>
      <c r="M56" s="112"/>
    </row>
    <row r="57" spans="1:13" ht="15" customHeight="1"/>
    <row r="58" spans="1:13" ht="15" customHeight="1"/>
    <row r="59" spans="1:13" ht="15" customHeight="1"/>
    <row r="60" spans="1:13" ht="15" customHeight="1"/>
    <row r="61" spans="1:13" ht="15" customHeight="1"/>
    <row r="62" spans="1:13" ht="15" customHeight="1"/>
    <row r="63" spans="1:13" ht="15" customHeight="1"/>
    <row r="64" spans="1:13" ht="15" customHeight="1"/>
    <row r="65" ht="15" customHeight="1"/>
    <row r="66" ht="15" customHeight="1"/>
    <row r="67" ht="15" customHeight="1"/>
    <row r="68" ht="15" customHeight="1"/>
    <row r="69" ht="15" customHeight="1"/>
    <row r="70" ht="15" customHeight="1"/>
  </sheetData>
  <sheetProtection algorithmName="SHA-512" hashValue="gcq5rW5wQc/V2rDVjg5DfNoJqokzBZAbQ74FtQon4tkCi/rBSg2rQ+7pOMgz/S0gponV5ol6SRqcsfbR+Bn9Hw==" saltValue="IFjHeKuKnYdAKRrpvhygyA==" spinCount="100000" sheet="1" objects="1" scenarios="1"/>
  <sortState ref="L8:M35">
    <sortCondition ref="M8:M35"/>
  </sortState>
  <printOptions horizontalCentered="1"/>
  <pageMargins left="1" right="0.75" top="1" bottom="1" header="0.25" footer="0.25"/>
  <pageSetup scale="58" orientation="portrait" r:id="rId1"/>
  <headerFooter scaleWithDoc="0">
    <oddHeader xml:space="preserve">&amp;RState of New Mexico 
</oddHeader>
    <oddFooter>&amp;LVersion 4.0&amp;RPage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73"/>
  <sheetViews>
    <sheetView showGridLines="0" zoomScale="75" zoomScaleNormal="75" workbookViewId="0">
      <selection activeCell="C27" sqref="C27"/>
    </sheetView>
  </sheetViews>
  <sheetFormatPr defaultColWidth="10.6640625" defaultRowHeight="12.5"/>
  <cols>
    <col min="1" max="1" width="9.109375" style="45" customWidth="1"/>
    <col min="2" max="2" width="26" style="45" customWidth="1"/>
    <col min="3" max="3" width="75.6640625" style="45" customWidth="1"/>
    <col min="4" max="4" width="28.44140625" style="45" customWidth="1"/>
    <col min="5" max="5" width="15.33203125" style="45" customWidth="1"/>
    <col min="6" max="6" width="22.77734375" style="45" customWidth="1"/>
    <col min="7" max="7" width="15.33203125" style="45" customWidth="1"/>
    <col min="8" max="8" width="22.77734375" style="45" customWidth="1"/>
    <col min="9" max="9" width="15.33203125" style="45" customWidth="1"/>
    <col min="10" max="10" width="22.77734375" style="45" customWidth="1"/>
    <col min="11" max="11" width="15.33203125" style="45" customWidth="1"/>
    <col min="12" max="12" width="22.77734375" style="45" customWidth="1"/>
    <col min="13" max="13" width="15.33203125" style="45" customWidth="1"/>
    <col min="14" max="14" width="22.77734375" style="45" customWidth="1"/>
    <col min="15" max="16384" width="10.6640625" style="45"/>
  </cols>
  <sheetData>
    <row r="1" spans="1:40">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0" ht="18" customHeight="1">
      <c r="A2" s="891" t="s">
        <v>159</v>
      </c>
      <c r="B2" s="892"/>
      <c r="C2" s="892"/>
      <c r="D2" s="892"/>
      <c r="E2" s="892"/>
      <c r="F2" s="892"/>
    </row>
    <row r="3" spans="1:40" ht="18" customHeight="1">
      <c r="A3" s="625" t="s">
        <v>360</v>
      </c>
      <c r="B3" s="870"/>
      <c r="C3" s="870"/>
      <c r="D3" s="870"/>
      <c r="E3" s="870"/>
      <c r="F3" s="892"/>
    </row>
    <row r="4" spans="1:40" ht="18" customHeight="1">
      <c r="A4" s="625" t="s">
        <v>123</v>
      </c>
      <c r="B4" s="870"/>
      <c r="C4" s="870"/>
      <c r="D4" s="870"/>
      <c r="E4" s="870"/>
      <c r="F4" s="892"/>
    </row>
    <row r="5" spans="1:40" ht="18" customHeight="1">
      <c r="A5" s="628" t="s">
        <v>494</v>
      </c>
      <c r="B5" s="628"/>
      <c r="C5" s="847"/>
      <c r="D5" s="871"/>
      <c r="E5" s="870"/>
      <c r="F5" s="892"/>
    </row>
    <row r="6" spans="1:40" ht="12" customHeight="1">
      <c r="A6" s="628"/>
      <c r="B6" s="870"/>
      <c r="C6" s="870"/>
      <c r="D6" s="870"/>
      <c r="E6" s="870"/>
      <c r="F6" s="892"/>
    </row>
    <row r="7" spans="1:40" ht="18" customHeight="1">
      <c r="A7" s="625" t="str">
        <f>"MCO Name:  "&amp;'Information Input'!$F$14</f>
        <v xml:space="preserve">MCO Name:  </v>
      </c>
      <c r="B7" s="871"/>
      <c r="C7" s="893"/>
      <c r="D7" s="893"/>
      <c r="E7" s="871"/>
      <c r="F7" s="894"/>
    </row>
    <row r="8" spans="1:40" ht="18" customHeight="1">
      <c r="A8" s="628" t="str">
        <f>"Report Submission Type:  "&amp;TEXT('Information Input'!$J$22,"mm/dd/yyyy")</f>
        <v>Report Submission Type:  Quarterly</v>
      </c>
      <c r="B8" s="871"/>
      <c r="C8" s="895"/>
      <c r="D8" s="896"/>
      <c r="E8" s="894"/>
      <c r="F8" s="894"/>
    </row>
    <row r="9" spans="1:40" ht="18" customHeight="1">
      <c r="A9" s="628" t="str">
        <f>"Calendar Year Reporting Cycle:  "&amp;'Information Input'!$J$18</f>
        <v>Calendar Year Reporting Cycle:  2019</v>
      </c>
      <c r="B9" s="871"/>
      <c r="C9" s="895"/>
      <c r="D9" s="896"/>
      <c r="E9" s="894"/>
      <c r="F9" s="894"/>
    </row>
    <row r="10" spans="1:40" ht="18" customHeight="1">
      <c r="A10" s="628" t="str">
        <f>"Report Period Ending:  "&amp;TEXT('Information Input'!$H$30,"mm/dd/yyyy")</f>
        <v>Report Period Ending:  03/31/2019</v>
      </c>
      <c r="B10" s="871"/>
      <c r="C10" s="895"/>
      <c r="D10" s="896"/>
      <c r="E10" s="894"/>
      <c r="F10" s="894"/>
    </row>
    <row r="11" spans="1:40" ht="12" customHeight="1">
      <c r="A11" s="897"/>
      <c r="B11" s="894"/>
      <c r="C11" s="894"/>
      <c r="D11" s="894"/>
      <c r="E11" s="894"/>
      <c r="F11" s="894"/>
    </row>
    <row r="12" spans="1:40" ht="22" customHeight="1">
      <c r="A12" s="46"/>
      <c r="B12" s="46"/>
      <c r="C12" s="46"/>
      <c r="D12" s="46"/>
      <c r="E12" s="55" t="s">
        <v>24</v>
      </c>
      <c r="F12" s="54"/>
      <c r="G12" s="55" t="s">
        <v>25</v>
      </c>
      <c r="H12" s="54"/>
      <c r="I12" s="55" t="s">
        <v>26</v>
      </c>
      <c r="J12" s="54"/>
      <c r="K12" s="55" t="s">
        <v>27</v>
      </c>
      <c r="L12" s="54"/>
      <c r="M12" s="55" t="s">
        <v>28</v>
      </c>
      <c r="N12" s="54"/>
    </row>
    <row r="13" spans="1:40" s="58" customFormat="1" ht="22" customHeight="1">
      <c r="A13" s="56" t="s">
        <v>33</v>
      </c>
      <c r="B13" s="56" t="s">
        <v>120</v>
      </c>
      <c r="C13" s="56" t="s">
        <v>121</v>
      </c>
      <c r="D13" s="57" t="s">
        <v>106</v>
      </c>
      <c r="E13" s="57" t="s">
        <v>122</v>
      </c>
      <c r="F13" s="56" t="s">
        <v>59</v>
      </c>
      <c r="G13" s="57" t="s">
        <v>122</v>
      </c>
      <c r="H13" s="56" t="s">
        <v>59</v>
      </c>
      <c r="I13" s="57" t="s">
        <v>122</v>
      </c>
      <c r="J13" s="56" t="s">
        <v>59</v>
      </c>
      <c r="K13" s="57" t="s">
        <v>122</v>
      </c>
      <c r="L13" s="56" t="s">
        <v>59</v>
      </c>
      <c r="M13" s="57" t="s">
        <v>122</v>
      </c>
      <c r="N13" s="56" t="s">
        <v>59</v>
      </c>
    </row>
    <row r="14" spans="1:40" ht="15" customHeight="1">
      <c r="A14" s="47">
        <v>1</v>
      </c>
      <c r="B14" s="48"/>
      <c r="C14" s="48"/>
      <c r="D14" s="59"/>
      <c r="E14" s="52"/>
      <c r="F14" s="196"/>
      <c r="G14" s="52"/>
      <c r="H14" s="197"/>
      <c r="I14" s="52"/>
      <c r="J14" s="197"/>
      <c r="K14" s="52"/>
      <c r="L14" s="197"/>
      <c r="M14" s="52"/>
      <c r="N14" s="848">
        <f>F14+H14+J14+L14</f>
        <v>0</v>
      </c>
    </row>
    <row r="15" spans="1:40" ht="15" customHeight="1">
      <c r="A15" s="47">
        <v>2</v>
      </c>
      <c r="B15" s="48"/>
      <c r="C15" s="49"/>
      <c r="D15" s="60"/>
      <c r="E15" s="53"/>
      <c r="F15" s="196"/>
      <c r="G15" s="53"/>
      <c r="H15" s="196"/>
      <c r="I15" s="53"/>
      <c r="J15" s="196"/>
      <c r="K15" s="53"/>
      <c r="L15" s="196"/>
      <c r="M15" s="53"/>
      <c r="N15" s="848">
        <f t="shared" ref="N15:N63" si="0">F15+H15+J15+L15</f>
        <v>0</v>
      </c>
    </row>
    <row r="16" spans="1:40" ht="15" customHeight="1">
      <c r="A16" s="47">
        <v>3</v>
      </c>
      <c r="B16" s="48"/>
      <c r="C16" s="49"/>
      <c r="D16" s="60"/>
      <c r="E16" s="53"/>
      <c r="F16" s="196"/>
      <c r="G16" s="53"/>
      <c r="H16" s="196"/>
      <c r="I16" s="53"/>
      <c r="J16" s="196"/>
      <c r="K16" s="53"/>
      <c r="L16" s="196"/>
      <c r="M16" s="53"/>
      <c r="N16" s="848">
        <f t="shared" si="0"/>
        <v>0</v>
      </c>
    </row>
    <row r="17" spans="1:14" ht="15" customHeight="1">
      <c r="A17" s="47">
        <v>4</v>
      </c>
      <c r="B17" s="48"/>
      <c r="C17" s="49"/>
      <c r="D17" s="60"/>
      <c r="E17" s="53"/>
      <c r="F17" s="196"/>
      <c r="G17" s="53"/>
      <c r="H17" s="196"/>
      <c r="I17" s="53"/>
      <c r="J17" s="196"/>
      <c r="K17" s="53"/>
      <c r="L17" s="196"/>
      <c r="M17" s="53"/>
      <c r="N17" s="848">
        <f t="shared" si="0"/>
        <v>0</v>
      </c>
    </row>
    <row r="18" spans="1:14" ht="15" customHeight="1">
      <c r="A18" s="47">
        <v>5</v>
      </c>
      <c r="B18" s="48"/>
      <c r="C18" s="49"/>
      <c r="D18" s="60"/>
      <c r="E18" s="53"/>
      <c r="F18" s="196"/>
      <c r="G18" s="53"/>
      <c r="H18" s="196"/>
      <c r="I18" s="53"/>
      <c r="J18" s="196"/>
      <c r="K18" s="53"/>
      <c r="L18" s="196"/>
      <c r="M18" s="53"/>
      <c r="N18" s="848">
        <f t="shared" si="0"/>
        <v>0</v>
      </c>
    </row>
    <row r="19" spans="1:14" ht="15" customHeight="1">
      <c r="A19" s="47">
        <v>6</v>
      </c>
      <c r="B19" s="48"/>
      <c r="C19" s="49"/>
      <c r="D19" s="60"/>
      <c r="E19" s="53"/>
      <c r="F19" s="196"/>
      <c r="G19" s="53"/>
      <c r="H19" s="196"/>
      <c r="I19" s="53"/>
      <c r="J19" s="196"/>
      <c r="K19" s="53"/>
      <c r="L19" s="196"/>
      <c r="M19" s="53"/>
      <c r="N19" s="848">
        <f t="shared" si="0"/>
        <v>0</v>
      </c>
    </row>
    <row r="20" spans="1:14" ht="15" customHeight="1">
      <c r="A20" s="47">
        <v>7</v>
      </c>
      <c r="B20" s="48"/>
      <c r="C20" s="49"/>
      <c r="D20" s="60"/>
      <c r="E20" s="53"/>
      <c r="F20" s="196"/>
      <c r="G20" s="53"/>
      <c r="H20" s="196"/>
      <c r="I20" s="53"/>
      <c r="J20" s="196"/>
      <c r="K20" s="53"/>
      <c r="L20" s="196"/>
      <c r="M20" s="53"/>
      <c r="N20" s="848">
        <f t="shared" si="0"/>
        <v>0</v>
      </c>
    </row>
    <row r="21" spans="1:14" ht="15" customHeight="1">
      <c r="A21" s="47">
        <v>8</v>
      </c>
      <c r="B21" s="48"/>
      <c r="C21" s="49"/>
      <c r="D21" s="60"/>
      <c r="E21" s="53"/>
      <c r="F21" s="196"/>
      <c r="G21" s="53"/>
      <c r="H21" s="196"/>
      <c r="I21" s="53"/>
      <c r="J21" s="196"/>
      <c r="K21" s="53"/>
      <c r="L21" s="196"/>
      <c r="M21" s="53"/>
      <c r="N21" s="848">
        <f t="shared" si="0"/>
        <v>0</v>
      </c>
    </row>
    <row r="22" spans="1:14" ht="15" customHeight="1">
      <c r="A22" s="47">
        <v>9</v>
      </c>
      <c r="B22" s="48"/>
      <c r="C22" s="49"/>
      <c r="D22" s="60"/>
      <c r="E22" s="53"/>
      <c r="F22" s="196"/>
      <c r="G22" s="53"/>
      <c r="H22" s="196"/>
      <c r="I22" s="53"/>
      <c r="J22" s="196"/>
      <c r="K22" s="53"/>
      <c r="L22" s="196"/>
      <c r="M22" s="53"/>
      <c r="N22" s="848">
        <f t="shared" si="0"/>
        <v>0</v>
      </c>
    </row>
    <row r="23" spans="1:14" ht="15" customHeight="1">
      <c r="A23" s="47">
        <v>10</v>
      </c>
      <c r="B23" s="48"/>
      <c r="C23" s="49"/>
      <c r="D23" s="60"/>
      <c r="E23" s="53"/>
      <c r="F23" s="196"/>
      <c r="G23" s="53"/>
      <c r="H23" s="196"/>
      <c r="I23" s="53"/>
      <c r="J23" s="196"/>
      <c r="K23" s="53"/>
      <c r="L23" s="196"/>
      <c r="M23" s="53"/>
      <c r="N23" s="848">
        <f t="shared" si="0"/>
        <v>0</v>
      </c>
    </row>
    <row r="24" spans="1:14" ht="15" customHeight="1">
      <c r="A24" s="47">
        <v>11</v>
      </c>
      <c r="B24" s="48"/>
      <c r="C24" s="49"/>
      <c r="D24" s="60"/>
      <c r="E24" s="53"/>
      <c r="F24" s="196"/>
      <c r="G24" s="53"/>
      <c r="H24" s="196"/>
      <c r="I24" s="53"/>
      <c r="J24" s="196"/>
      <c r="K24" s="53"/>
      <c r="L24" s="196"/>
      <c r="M24" s="53"/>
      <c r="N24" s="848">
        <f t="shared" si="0"/>
        <v>0</v>
      </c>
    </row>
    <row r="25" spans="1:14" ht="15" customHeight="1">
      <c r="A25" s="47">
        <v>12</v>
      </c>
      <c r="B25" s="48"/>
      <c r="C25" s="49"/>
      <c r="D25" s="60"/>
      <c r="E25" s="53"/>
      <c r="F25" s="196"/>
      <c r="G25" s="53"/>
      <c r="H25" s="196"/>
      <c r="I25" s="53"/>
      <c r="J25" s="196"/>
      <c r="K25" s="53"/>
      <c r="L25" s="196"/>
      <c r="M25" s="53"/>
      <c r="N25" s="848">
        <f t="shared" si="0"/>
        <v>0</v>
      </c>
    </row>
    <row r="26" spans="1:14" ht="15" customHeight="1">
      <c r="A26" s="47">
        <v>13</v>
      </c>
      <c r="B26" s="48"/>
      <c r="C26" s="49"/>
      <c r="D26" s="60"/>
      <c r="E26" s="53"/>
      <c r="F26" s="196"/>
      <c r="G26" s="53"/>
      <c r="H26" s="196"/>
      <c r="I26" s="53"/>
      <c r="J26" s="196"/>
      <c r="K26" s="53"/>
      <c r="L26" s="196"/>
      <c r="M26" s="53"/>
      <c r="N26" s="848">
        <f t="shared" si="0"/>
        <v>0</v>
      </c>
    </row>
    <row r="27" spans="1:14" ht="15" customHeight="1">
      <c r="A27" s="47">
        <v>14</v>
      </c>
      <c r="B27" s="48"/>
      <c r="C27" s="49"/>
      <c r="D27" s="60"/>
      <c r="E27" s="53"/>
      <c r="F27" s="196"/>
      <c r="G27" s="53"/>
      <c r="H27" s="196"/>
      <c r="I27" s="53"/>
      <c r="J27" s="196"/>
      <c r="K27" s="53"/>
      <c r="L27" s="196"/>
      <c r="M27" s="53"/>
      <c r="N27" s="848">
        <f t="shared" si="0"/>
        <v>0</v>
      </c>
    </row>
    <row r="28" spans="1:14" ht="15" customHeight="1">
      <c r="A28" s="47">
        <v>15</v>
      </c>
      <c r="B28" s="48"/>
      <c r="C28" s="49"/>
      <c r="D28" s="60"/>
      <c r="E28" s="53"/>
      <c r="F28" s="196"/>
      <c r="G28" s="53"/>
      <c r="H28" s="196"/>
      <c r="I28" s="53"/>
      <c r="J28" s="196"/>
      <c r="K28" s="53"/>
      <c r="L28" s="196"/>
      <c r="M28" s="53"/>
      <c r="N28" s="848">
        <f t="shared" si="0"/>
        <v>0</v>
      </c>
    </row>
    <row r="29" spans="1:14" ht="15" customHeight="1">
      <c r="A29" s="47">
        <v>16</v>
      </c>
      <c r="B29" s="48"/>
      <c r="C29" s="49"/>
      <c r="D29" s="60"/>
      <c r="E29" s="53"/>
      <c r="F29" s="196"/>
      <c r="G29" s="53"/>
      <c r="H29" s="196"/>
      <c r="I29" s="53"/>
      <c r="J29" s="196"/>
      <c r="K29" s="53"/>
      <c r="L29" s="196"/>
      <c r="M29" s="53"/>
      <c r="N29" s="848">
        <f t="shared" si="0"/>
        <v>0</v>
      </c>
    </row>
    <row r="30" spans="1:14" ht="15" customHeight="1">
      <c r="A30" s="47">
        <v>17</v>
      </c>
      <c r="B30" s="48"/>
      <c r="C30" s="49"/>
      <c r="D30" s="60"/>
      <c r="E30" s="53"/>
      <c r="F30" s="196"/>
      <c r="G30" s="53"/>
      <c r="H30" s="196"/>
      <c r="I30" s="53"/>
      <c r="J30" s="196"/>
      <c r="K30" s="53"/>
      <c r="L30" s="196"/>
      <c r="M30" s="53"/>
      <c r="N30" s="848">
        <f t="shared" si="0"/>
        <v>0</v>
      </c>
    </row>
    <row r="31" spans="1:14" ht="15" customHeight="1">
      <c r="A31" s="47">
        <v>18</v>
      </c>
      <c r="B31" s="48"/>
      <c r="C31" s="49"/>
      <c r="D31" s="60"/>
      <c r="E31" s="53"/>
      <c r="F31" s="196"/>
      <c r="G31" s="53"/>
      <c r="H31" s="196"/>
      <c r="I31" s="53"/>
      <c r="J31" s="196"/>
      <c r="K31" s="53"/>
      <c r="L31" s="196"/>
      <c r="M31" s="53"/>
      <c r="N31" s="848">
        <f t="shared" si="0"/>
        <v>0</v>
      </c>
    </row>
    <row r="32" spans="1:14" ht="15" customHeight="1">
      <c r="A32" s="47">
        <v>19</v>
      </c>
      <c r="B32" s="48"/>
      <c r="C32" s="49"/>
      <c r="D32" s="60"/>
      <c r="E32" s="53"/>
      <c r="F32" s="196"/>
      <c r="G32" s="53"/>
      <c r="H32" s="196"/>
      <c r="I32" s="53"/>
      <c r="J32" s="196"/>
      <c r="K32" s="53"/>
      <c r="L32" s="196"/>
      <c r="M32" s="53"/>
      <c r="N32" s="848">
        <f t="shared" si="0"/>
        <v>0</v>
      </c>
    </row>
    <row r="33" spans="1:14" ht="15" customHeight="1">
      <c r="A33" s="47">
        <v>20</v>
      </c>
      <c r="B33" s="48"/>
      <c r="C33" s="49"/>
      <c r="D33" s="60"/>
      <c r="E33" s="53"/>
      <c r="F33" s="196"/>
      <c r="G33" s="53"/>
      <c r="H33" s="196"/>
      <c r="I33" s="53"/>
      <c r="J33" s="196"/>
      <c r="K33" s="53"/>
      <c r="L33" s="196"/>
      <c r="M33" s="53"/>
      <c r="N33" s="848">
        <f t="shared" si="0"/>
        <v>0</v>
      </c>
    </row>
    <row r="34" spans="1:14" ht="15" customHeight="1">
      <c r="A34" s="47">
        <v>21</v>
      </c>
      <c r="B34" s="48"/>
      <c r="C34" s="49"/>
      <c r="D34" s="60"/>
      <c r="E34" s="53"/>
      <c r="F34" s="196"/>
      <c r="G34" s="53"/>
      <c r="H34" s="196"/>
      <c r="I34" s="53"/>
      <c r="J34" s="196"/>
      <c r="K34" s="53"/>
      <c r="L34" s="196"/>
      <c r="M34" s="53"/>
      <c r="N34" s="848">
        <f t="shared" si="0"/>
        <v>0</v>
      </c>
    </row>
    <row r="35" spans="1:14" ht="15" customHeight="1">
      <c r="A35" s="47">
        <v>22</v>
      </c>
      <c r="B35" s="48"/>
      <c r="C35" s="49"/>
      <c r="D35" s="60"/>
      <c r="E35" s="53"/>
      <c r="F35" s="196"/>
      <c r="G35" s="53"/>
      <c r="H35" s="196"/>
      <c r="I35" s="53"/>
      <c r="J35" s="196"/>
      <c r="K35" s="53"/>
      <c r="L35" s="196"/>
      <c r="M35" s="53"/>
      <c r="N35" s="848">
        <f t="shared" si="0"/>
        <v>0</v>
      </c>
    </row>
    <row r="36" spans="1:14" ht="15" customHeight="1">
      <c r="A36" s="47">
        <v>23</v>
      </c>
      <c r="B36" s="48"/>
      <c r="C36" s="49"/>
      <c r="D36" s="60"/>
      <c r="E36" s="53"/>
      <c r="F36" s="196"/>
      <c r="G36" s="53"/>
      <c r="H36" s="196"/>
      <c r="I36" s="53"/>
      <c r="J36" s="196"/>
      <c r="K36" s="53"/>
      <c r="L36" s="196"/>
      <c r="M36" s="53"/>
      <c r="N36" s="848">
        <f t="shared" si="0"/>
        <v>0</v>
      </c>
    </row>
    <row r="37" spans="1:14" ht="15" customHeight="1">
      <c r="A37" s="47">
        <v>24</v>
      </c>
      <c r="B37" s="48"/>
      <c r="C37" s="49"/>
      <c r="D37" s="60"/>
      <c r="E37" s="53"/>
      <c r="F37" s="196"/>
      <c r="G37" s="53"/>
      <c r="H37" s="196"/>
      <c r="I37" s="53"/>
      <c r="J37" s="196"/>
      <c r="K37" s="53"/>
      <c r="L37" s="196"/>
      <c r="M37" s="53"/>
      <c r="N37" s="848">
        <f t="shared" si="0"/>
        <v>0</v>
      </c>
    </row>
    <row r="38" spans="1:14" ht="15" customHeight="1">
      <c r="A38" s="47">
        <v>25</v>
      </c>
      <c r="B38" s="48"/>
      <c r="C38" s="49"/>
      <c r="D38" s="60"/>
      <c r="E38" s="53"/>
      <c r="F38" s="196"/>
      <c r="G38" s="53"/>
      <c r="H38" s="196"/>
      <c r="I38" s="53"/>
      <c r="J38" s="196"/>
      <c r="K38" s="53"/>
      <c r="L38" s="196"/>
      <c r="M38" s="53"/>
      <c r="N38" s="848">
        <f t="shared" si="0"/>
        <v>0</v>
      </c>
    </row>
    <row r="39" spans="1:14" ht="15" customHeight="1">
      <c r="A39" s="47">
        <v>26</v>
      </c>
      <c r="B39" s="48"/>
      <c r="C39" s="49"/>
      <c r="D39" s="60"/>
      <c r="E39" s="53"/>
      <c r="F39" s="196"/>
      <c r="G39" s="53"/>
      <c r="H39" s="196"/>
      <c r="I39" s="53"/>
      <c r="J39" s="196"/>
      <c r="K39" s="53"/>
      <c r="L39" s="196"/>
      <c r="M39" s="53"/>
      <c r="N39" s="848">
        <f t="shared" si="0"/>
        <v>0</v>
      </c>
    </row>
    <row r="40" spans="1:14" ht="15" customHeight="1">
      <c r="A40" s="47">
        <v>27</v>
      </c>
      <c r="B40" s="48"/>
      <c r="C40" s="49"/>
      <c r="D40" s="60"/>
      <c r="E40" s="53"/>
      <c r="F40" s="196"/>
      <c r="G40" s="53"/>
      <c r="H40" s="196"/>
      <c r="I40" s="53"/>
      <c r="J40" s="196"/>
      <c r="K40" s="53"/>
      <c r="L40" s="196"/>
      <c r="M40" s="53"/>
      <c r="N40" s="848">
        <f t="shared" si="0"/>
        <v>0</v>
      </c>
    </row>
    <row r="41" spans="1:14" ht="15" customHeight="1">
      <c r="A41" s="47">
        <v>28</v>
      </c>
      <c r="B41" s="48"/>
      <c r="C41" s="49"/>
      <c r="D41" s="60"/>
      <c r="E41" s="53"/>
      <c r="F41" s="196"/>
      <c r="G41" s="53"/>
      <c r="H41" s="196"/>
      <c r="I41" s="53"/>
      <c r="J41" s="196"/>
      <c r="K41" s="53"/>
      <c r="L41" s="196"/>
      <c r="M41" s="53"/>
      <c r="N41" s="848">
        <f t="shared" si="0"/>
        <v>0</v>
      </c>
    </row>
    <row r="42" spans="1:14" ht="15" customHeight="1">
      <c r="A42" s="47">
        <v>29</v>
      </c>
      <c r="B42" s="48"/>
      <c r="C42" s="49"/>
      <c r="D42" s="60"/>
      <c r="E42" s="53"/>
      <c r="F42" s="196"/>
      <c r="G42" s="53"/>
      <c r="H42" s="196"/>
      <c r="I42" s="53"/>
      <c r="J42" s="196"/>
      <c r="K42" s="53"/>
      <c r="L42" s="196"/>
      <c r="M42" s="53"/>
      <c r="N42" s="848">
        <f t="shared" si="0"/>
        <v>0</v>
      </c>
    </row>
    <row r="43" spans="1:14" ht="15" customHeight="1">
      <c r="A43" s="47">
        <v>30</v>
      </c>
      <c r="B43" s="48"/>
      <c r="C43" s="49"/>
      <c r="D43" s="60"/>
      <c r="E43" s="53"/>
      <c r="F43" s="196"/>
      <c r="G43" s="53"/>
      <c r="H43" s="196"/>
      <c r="I43" s="53"/>
      <c r="J43" s="196"/>
      <c r="K43" s="53"/>
      <c r="L43" s="196"/>
      <c r="M43" s="53"/>
      <c r="N43" s="848">
        <f t="shared" si="0"/>
        <v>0</v>
      </c>
    </row>
    <row r="44" spans="1:14" ht="15" customHeight="1">
      <c r="A44" s="47">
        <v>31</v>
      </c>
      <c r="B44" s="48"/>
      <c r="C44" s="49"/>
      <c r="D44" s="60"/>
      <c r="E44" s="53"/>
      <c r="F44" s="196"/>
      <c r="G44" s="53"/>
      <c r="H44" s="196"/>
      <c r="I44" s="53"/>
      <c r="J44" s="196"/>
      <c r="K44" s="53"/>
      <c r="L44" s="196"/>
      <c r="M44" s="53"/>
      <c r="N44" s="848">
        <f t="shared" si="0"/>
        <v>0</v>
      </c>
    </row>
    <row r="45" spans="1:14" ht="15" customHeight="1">
      <c r="A45" s="47">
        <v>32</v>
      </c>
      <c r="B45" s="48"/>
      <c r="C45" s="49"/>
      <c r="D45" s="60"/>
      <c r="E45" s="53"/>
      <c r="F45" s="196"/>
      <c r="G45" s="53"/>
      <c r="H45" s="196"/>
      <c r="I45" s="53"/>
      <c r="J45" s="196"/>
      <c r="K45" s="53"/>
      <c r="L45" s="196"/>
      <c r="M45" s="53"/>
      <c r="N45" s="848">
        <f t="shared" si="0"/>
        <v>0</v>
      </c>
    </row>
    <row r="46" spans="1:14" ht="15" customHeight="1">
      <c r="A46" s="47">
        <v>33</v>
      </c>
      <c r="B46" s="48"/>
      <c r="C46" s="49"/>
      <c r="D46" s="60"/>
      <c r="E46" s="53"/>
      <c r="F46" s="196"/>
      <c r="G46" s="53"/>
      <c r="H46" s="196"/>
      <c r="I46" s="53"/>
      <c r="J46" s="196"/>
      <c r="K46" s="53"/>
      <c r="L46" s="196"/>
      <c r="M46" s="53"/>
      <c r="N46" s="848">
        <f t="shared" si="0"/>
        <v>0</v>
      </c>
    </row>
    <row r="47" spans="1:14" ht="15" customHeight="1">
      <c r="A47" s="47">
        <v>34</v>
      </c>
      <c r="B47" s="48"/>
      <c r="C47" s="49"/>
      <c r="D47" s="60"/>
      <c r="E47" s="53"/>
      <c r="F47" s="196"/>
      <c r="G47" s="53"/>
      <c r="H47" s="196"/>
      <c r="I47" s="53"/>
      <c r="J47" s="196"/>
      <c r="K47" s="53"/>
      <c r="L47" s="196"/>
      <c r="M47" s="53"/>
      <c r="N47" s="848">
        <f t="shared" si="0"/>
        <v>0</v>
      </c>
    </row>
    <row r="48" spans="1:14" ht="15" customHeight="1">
      <c r="A48" s="47">
        <v>35</v>
      </c>
      <c r="B48" s="48"/>
      <c r="C48" s="49"/>
      <c r="D48" s="60"/>
      <c r="E48" s="53"/>
      <c r="F48" s="196"/>
      <c r="G48" s="53"/>
      <c r="H48" s="196"/>
      <c r="I48" s="53"/>
      <c r="J48" s="196"/>
      <c r="K48" s="53"/>
      <c r="L48" s="196"/>
      <c r="M48" s="53"/>
      <c r="N48" s="848">
        <f t="shared" si="0"/>
        <v>0</v>
      </c>
    </row>
    <row r="49" spans="1:14" ht="15" customHeight="1">
      <c r="A49" s="47">
        <v>36</v>
      </c>
      <c r="B49" s="48"/>
      <c r="C49" s="49"/>
      <c r="D49" s="60"/>
      <c r="E49" s="53"/>
      <c r="F49" s="196"/>
      <c r="G49" s="53"/>
      <c r="H49" s="196"/>
      <c r="I49" s="53"/>
      <c r="J49" s="196"/>
      <c r="K49" s="53"/>
      <c r="L49" s="196"/>
      <c r="M49" s="53"/>
      <c r="N49" s="848">
        <f t="shared" si="0"/>
        <v>0</v>
      </c>
    </row>
    <row r="50" spans="1:14" ht="15" customHeight="1">
      <c r="A50" s="47">
        <v>37</v>
      </c>
      <c r="B50" s="48"/>
      <c r="C50" s="49"/>
      <c r="D50" s="60"/>
      <c r="E50" s="53"/>
      <c r="F50" s="196"/>
      <c r="G50" s="53"/>
      <c r="H50" s="196"/>
      <c r="I50" s="53"/>
      <c r="J50" s="196"/>
      <c r="K50" s="53"/>
      <c r="L50" s="196"/>
      <c r="M50" s="53"/>
      <c r="N50" s="848">
        <f t="shared" si="0"/>
        <v>0</v>
      </c>
    </row>
    <row r="51" spans="1:14" ht="15" customHeight="1">
      <c r="A51" s="47">
        <v>38</v>
      </c>
      <c r="B51" s="48"/>
      <c r="C51" s="49"/>
      <c r="D51" s="60"/>
      <c r="E51" s="53"/>
      <c r="F51" s="196"/>
      <c r="G51" s="53"/>
      <c r="H51" s="196"/>
      <c r="I51" s="53"/>
      <c r="J51" s="196"/>
      <c r="K51" s="53"/>
      <c r="L51" s="196"/>
      <c r="M51" s="53"/>
      <c r="N51" s="848">
        <f t="shared" si="0"/>
        <v>0</v>
      </c>
    </row>
    <row r="52" spans="1:14" ht="15" customHeight="1">
      <c r="A52" s="47">
        <v>39</v>
      </c>
      <c r="B52" s="48"/>
      <c r="C52" s="49"/>
      <c r="D52" s="60"/>
      <c r="E52" s="53"/>
      <c r="F52" s="196"/>
      <c r="G52" s="53"/>
      <c r="H52" s="196"/>
      <c r="I52" s="53"/>
      <c r="J52" s="196"/>
      <c r="K52" s="53"/>
      <c r="L52" s="196"/>
      <c r="M52" s="53"/>
      <c r="N52" s="848">
        <f t="shared" si="0"/>
        <v>0</v>
      </c>
    </row>
    <row r="53" spans="1:14" ht="15" customHeight="1">
      <c r="A53" s="47">
        <v>40</v>
      </c>
      <c r="B53" s="48"/>
      <c r="C53" s="49"/>
      <c r="D53" s="60"/>
      <c r="E53" s="53"/>
      <c r="F53" s="196"/>
      <c r="G53" s="53"/>
      <c r="H53" s="196"/>
      <c r="I53" s="53"/>
      <c r="J53" s="196"/>
      <c r="K53" s="53"/>
      <c r="L53" s="196"/>
      <c r="M53" s="53"/>
      <c r="N53" s="848">
        <f t="shared" si="0"/>
        <v>0</v>
      </c>
    </row>
    <row r="54" spans="1:14" ht="15" customHeight="1">
      <c r="A54" s="47">
        <v>41</v>
      </c>
      <c r="B54" s="48"/>
      <c r="C54" s="49"/>
      <c r="D54" s="60"/>
      <c r="E54" s="53"/>
      <c r="F54" s="196"/>
      <c r="G54" s="53"/>
      <c r="H54" s="196"/>
      <c r="I54" s="53"/>
      <c r="J54" s="196"/>
      <c r="K54" s="53"/>
      <c r="L54" s="196"/>
      <c r="M54" s="53"/>
      <c r="N54" s="848">
        <f t="shared" si="0"/>
        <v>0</v>
      </c>
    </row>
    <row r="55" spans="1:14" ht="15" customHeight="1">
      <c r="A55" s="47">
        <v>42</v>
      </c>
      <c r="B55" s="48"/>
      <c r="C55" s="49"/>
      <c r="D55" s="60"/>
      <c r="E55" s="53"/>
      <c r="F55" s="196"/>
      <c r="G55" s="53"/>
      <c r="H55" s="196"/>
      <c r="I55" s="53"/>
      <c r="J55" s="196"/>
      <c r="K55" s="53"/>
      <c r="L55" s="196"/>
      <c r="M55" s="53"/>
      <c r="N55" s="848">
        <f t="shared" si="0"/>
        <v>0</v>
      </c>
    </row>
    <row r="56" spans="1:14" ht="15" customHeight="1">
      <c r="A56" s="47">
        <v>43</v>
      </c>
      <c r="B56" s="48"/>
      <c r="C56" s="49"/>
      <c r="D56" s="60"/>
      <c r="E56" s="53"/>
      <c r="F56" s="196"/>
      <c r="G56" s="53"/>
      <c r="H56" s="196"/>
      <c r="I56" s="53"/>
      <c r="J56" s="196"/>
      <c r="K56" s="53"/>
      <c r="L56" s="196"/>
      <c r="M56" s="53"/>
      <c r="N56" s="848">
        <f t="shared" si="0"/>
        <v>0</v>
      </c>
    </row>
    <row r="57" spans="1:14" ht="15" customHeight="1">
      <c r="A57" s="47">
        <v>44</v>
      </c>
      <c r="B57" s="48"/>
      <c r="C57" s="49"/>
      <c r="D57" s="60"/>
      <c r="E57" s="53"/>
      <c r="F57" s="196"/>
      <c r="G57" s="53"/>
      <c r="H57" s="196"/>
      <c r="I57" s="53"/>
      <c r="J57" s="196"/>
      <c r="K57" s="53"/>
      <c r="L57" s="196"/>
      <c r="M57" s="53"/>
      <c r="N57" s="848">
        <f t="shared" si="0"/>
        <v>0</v>
      </c>
    </row>
    <row r="58" spans="1:14" ht="15" customHeight="1">
      <c r="A58" s="47">
        <v>45</v>
      </c>
      <c r="B58" s="48"/>
      <c r="C58" s="49"/>
      <c r="D58" s="60"/>
      <c r="E58" s="53"/>
      <c r="F58" s="196"/>
      <c r="G58" s="53"/>
      <c r="H58" s="196"/>
      <c r="I58" s="53"/>
      <c r="J58" s="196"/>
      <c r="K58" s="53"/>
      <c r="L58" s="196"/>
      <c r="M58" s="53"/>
      <c r="N58" s="848">
        <f t="shared" si="0"/>
        <v>0</v>
      </c>
    </row>
    <row r="59" spans="1:14" ht="15" customHeight="1">
      <c r="A59" s="47">
        <v>46</v>
      </c>
      <c r="B59" s="48"/>
      <c r="C59" s="49"/>
      <c r="D59" s="60"/>
      <c r="E59" s="53"/>
      <c r="F59" s="196"/>
      <c r="G59" s="53"/>
      <c r="H59" s="196"/>
      <c r="I59" s="53"/>
      <c r="J59" s="196"/>
      <c r="K59" s="53"/>
      <c r="L59" s="196"/>
      <c r="M59" s="53"/>
      <c r="N59" s="848">
        <f t="shared" si="0"/>
        <v>0</v>
      </c>
    </row>
    <row r="60" spans="1:14" ht="15" customHeight="1">
      <c r="A60" s="47">
        <v>47</v>
      </c>
      <c r="B60" s="48"/>
      <c r="C60" s="49"/>
      <c r="D60" s="60"/>
      <c r="E60" s="53"/>
      <c r="F60" s="196"/>
      <c r="G60" s="53"/>
      <c r="H60" s="196"/>
      <c r="I60" s="53"/>
      <c r="J60" s="196"/>
      <c r="K60" s="53"/>
      <c r="L60" s="196"/>
      <c r="M60" s="53"/>
      <c r="N60" s="848">
        <f t="shared" si="0"/>
        <v>0</v>
      </c>
    </row>
    <row r="61" spans="1:14" ht="15" customHeight="1">
      <c r="A61" s="47">
        <v>48</v>
      </c>
      <c r="B61" s="48"/>
      <c r="C61" s="49"/>
      <c r="D61" s="60"/>
      <c r="E61" s="53"/>
      <c r="F61" s="196"/>
      <c r="G61" s="53"/>
      <c r="H61" s="196"/>
      <c r="I61" s="53"/>
      <c r="J61" s="196"/>
      <c r="K61" s="53"/>
      <c r="L61" s="196"/>
      <c r="M61" s="53"/>
      <c r="N61" s="848">
        <f t="shared" si="0"/>
        <v>0</v>
      </c>
    </row>
    <row r="62" spans="1:14" ht="15" customHeight="1">
      <c r="A62" s="47">
        <v>49</v>
      </c>
      <c r="B62" s="48"/>
      <c r="C62" s="49"/>
      <c r="D62" s="60"/>
      <c r="E62" s="53"/>
      <c r="F62" s="196"/>
      <c r="G62" s="53"/>
      <c r="H62" s="196"/>
      <c r="I62" s="53"/>
      <c r="J62" s="196"/>
      <c r="K62" s="53"/>
      <c r="L62" s="196"/>
      <c r="M62" s="53"/>
      <c r="N62" s="848">
        <f t="shared" si="0"/>
        <v>0</v>
      </c>
    </row>
    <row r="63" spans="1:14" ht="15" customHeight="1">
      <c r="A63" s="47">
        <v>50</v>
      </c>
      <c r="B63" s="48"/>
      <c r="C63" s="49"/>
      <c r="D63" s="60"/>
      <c r="E63" s="53"/>
      <c r="F63" s="196"/>
      <c r="G63" s="53"/>
      <c r="H63" s="196"/>
      <c r="I63" s="53"/>
      <c r="J63" s="196"/>
      <c r="K63" s="53"/>
      <c r="L63" s="196"/>
      <c r="M63" s="53"/>
      <c r="N63" s="848">
        <f t="shared" si="0"/>
        <v>0</v>
      </c>
    </row>
    <row r="64" spans="1:14" s="50" customFormat="1" ht="15" customHeight="1">
      <c r="A64" s="943">
        <v>51</v>
      </c>
      <c r="B64" s="263" t="s">
        <v>526</v>
      </c>
      <c r="C64" s="263"/>
      <c r="D64" s="940"/>
      <c r="E64" s="941"/>
      <c r="F64" s="942">
        <f>SUM(F14:F63)</f>
        <v>0</v>
      </c>
      <c r="G64" s="941"/>
      <c r="H64" s="942">
        <f>SUM(H14:H63)</f>
        <v>0</v>
      </c>
      <c r="I64" s="941"/>
      <c r="J64" s="942">
        <f>SUM(J14:J63)</f>
        <v>0</v>
      </c>
      <c r="K64" s="941"/>
      <c r="L64" s="942">
        <f>SUM(L14:L63)</f>
        <v>0</v>
      </c>
      <c r="M64" s="941"/>
      <c r="N64" s="942">
        <f>SUM(N14:N63)</f>
        <v>0</v>
      </c>
    </row>
    <row r="65" spans="1:5" ht="10.5" customHeight="1"/>
    <row r="66" spans="1:5" ht="15" customHeight="1">
      <c r="A66" s="51" t="s">
        <v>61</v>
      </c>
    </row>
    <row r="67" spans="1:5" ht="7.5" customHeight="1">
      <c r="A67" s="51"/>
    </row>
    <row r="68" spans="1:5" ht="15" customHeight="1">
      <c r="A68" s="51" t="s">
        <v>393</v>
      </c>
    </row>
    <row r="69" spans="1:5" ht="15" customHeight="1">
      <c r="A69" s="51"/>
    </row>
    <row r="70" spans="1:5">
      <c r="E70" s="616"/>
    </row>
    <row r="71" spans="1:5">
      <c r="E71" s="616"/>
    </row>
    <row r="72" spans="1:5">
      <c r="E72" s="616"/>
    </row>
    <row r="73" spans="1:5">
      <c r="E73" s="616"/>
    </row>
  </sheetData>
  <sheetProtection algorithmName="SHA-512" hashValue="gF+ao+7zVcNQkQBMdTbw2XpvW615UnMpvpbiGPWe8oA1UiMvJWYNhic0X+m0l6SdtClG7J+jEbnJr6no/MD8XQ==" saltValue="ePiUjWZ4sp/Q4oAAN61Dlw==" spinCount="100000" sheet="1" objects="1" scenarios="1"/>
  <phoneticPr fontId="18" type="noConversion"/>
  <pageMargins left="1" right="0.75" top="1" bottom="1" header="0.25" footer="0.25"/>
  <pageSetup scale="29" orientation="landscape" r:id="rId1"/>
  <headerFooter scaleWithDoc="0">
    <oddHeader xml:space="preserve">&amp;RState of New Mexico </oddHeader>
    <oddFooter>&amp;LVersion 4.0&amp;RPage &amp;P of &amp;N</oddFooter>
  </headerFooter>
  <ignoredErrors>
    <ignoredError sqref="N15:N63"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9"/>
  <sheetViews>
    <sheetView showGridLines="0" zoomScale="75" zoomScaleNormal="75" zoomScaleSheetLayoutView="25" workbookViewId="0"/>
  </sheetViews>
  <sheetFormatPr defaultColWidth="9.33203125" defaultRowHeight="12.5"/>
  <cols>
    <col min="1" max="1" width="7" style="1174" customWidth="1"/>
    <col min="2" max="2" width="75.44140625" style="1175" customWidth="1"/>
    <col min="3" max="7" width="19.77734375" style="1175" customWidth="1"/>
    <col min="8" max="16384" width="9.33203125" style="1175"/>
  </cols>
  <sheetData>
    <row r="1" spans="1:7" ht="12" customHeight="1"/>
    <row r="2" spans="1:7" ht="18">
      <c r="A2" s="1176" t="s">
        <v>606</v>
      </c>
      <c r="B2" s="1176"/>
      <c r="C2" s="1177"/>
      <c r="D2" s="1177"/>
      <c r="E2" s="1177"/>
      <c r="F2" s="1177"/>
      <c r="G2" s="1177"/>
    </row>
    <row r="3" spans="1:7" ht="18">
      <c r="A3" s="1179" t="s">
        <v>613</v>
      </c>
      <c r="B3" s="1180"/>
      <c r="C3" s="1177"/>
      <c r="D3" s="1177"/>
      <c r="E3" s="1177"/>
      <c r="F3" s="1177"/>
      <c r="G3" s="1177"/>
    </row>
    <row r="4" spans="1:7" ht="18">
      <c r="A4" s="1181" t="s">
        <v>614</v>
      </c>
      <c r="B4" s="1181"/>
      <c r="C4" s="1177"/>
      <c r="D4" s="1177"/>
      <c r="E4" s="1177"/>
      <c r="F4" s="1177"/>
      <c r="G4" s="1177"/>
    </row>
    <row r="5" spans="1:7" ht="18">
      <c r="A5" s="628" t="s">
        <v>494</v>
      </c>
      <c r="B5" s="1182"/>
      <c r="C5" s="1183"/>
      <c r="D5" s="1184"/>
      <c r="E5" s="1178"/>
      <c r="F5" s="1178"/>
      <c r="G5" s="1178"/>
    </row>
    <row r="6" spans="1:7" ht="12" customHeight="1">
      <c r="A6" s="628"/>
      <c r="B6" s="1176"/>
      <c r="C6" s="1184"/>
      <c r="D6" s="1184"/>
      <c r="E6" s="1178"/>
      <c r="F6" s="1178"/>
      <c r="G6" s="1178"/>
    </row>
    <row r="7" spans="1:7" ht="18">
      <c r="A7" s="625" t="str">
        <f>"MCO Name:  "&amp;'Information Input'!$F$14</f>
        <v xml:space="preserve">MCO Name:  </v>
      </c>
      <c r="B7" s="1182"/>
      <c r="C7" s="1184"/>
      <c r="D7" s="1184"/>
      <c r="E7" s="1178"/>
      <c r="F7" s="1178"/>
      <c r="G7" s="1178"/>
    </row>
    <row r="8" spans="1:7" ht="18">
      <c r="A8" s="628" t="str">
        <f>"Report Submission Type:  "&amp;TEXT('Information Input'!$J$22,"mm/dd/yyyy")</f>
        <v>Report Submission Type:  Quarterly</v>
      </c>
      <c r="B8" s="1182"/>
      <c r="C8" s="1184"/>
      <c r="D8" s="1184"/>
      <c r="E8" s="1178"/>
      <c r="F8" s="1178"/>
      <c r="G8" s="1178"/>
    </row>
    <row r="9" spans="1:7" ht="18">
      <c r="A9" s="628" t="str">
        <f>"Calendar Year Reporting Cycle:  "&amp;'Information Input'!$J$18</f>
        <v>Calendar Year Reporting Cycle:  2019</v>
      </c>
      <c r="B9" s="1182"/>
      <c r="C9" s="1184"/>
      <c r="D9" s="1184"/>
      <c r="E9" s="1178"/>
      <c r="F9" s="1178"/>
      <c r="G9" s="1178"/>
    </row>
    <row r="10" spans="1:7" ht="18">
      <c r="A10" s="628" t="str">
        <f>"Report Period Ending:  "&amp;TEXT('Information Input'!$H$30,"mm/dd/yyyy")</f>
        <v>Report Period Ending:  03/31/2019</v>
      </c>
      <c r="B10" s="1182"/>
      <c r="C10" s="1184"/>
      <c r="D10" s="1184"/>
      <c r="E10" s="1178"/>
      <c r="F10" s="1178"/>
      <c r="G10" s="1178"/>
    </row>
    <row r="11" spans="1:7" ht="12" customHeight="1">
      <c r="A11" s="1185"/>
      <c r="B11" s="1185"/>
      <c r="C11" s="1178"/>
      <c r="D11" s="1178"/>
      <c r="E11" s="1178"/>
      <c r="F11" s="1178"/>
      <c r="G11" s="1178"/>
    </row>
    <row r="12" spans="1:7" ht="18">
      <c r="A12" s="1186" t="s">
        <v>607</v>
      </c>
      <c r="B12" s="1187"/>
    </row>
    <row r="13" spans="1:7" ht="15" customHeight="1">
      <c r="A13" s="1188"/>
      <c r="B13" s="1227"/>
    </row>
    <row r="14" spans="1:7" s="1193" customFormat="1" ht="15" customHeight="1">
      <c r="A14" s="1189"/>
      <c r="B14" s="1228"/>
      <c r="C14" s="1190" t="s">
        <v>366</v>
      </c>
      <c r="D14" s="1191"/>
      <c r="E14" s="1191"/>
      <c r="F14" s="1191"/>
      <c r="G14" s="1192"/>
    </row>
    <row r="15" spans="1:7" s="1193" customFormat="1" ht="15" customHeight="1">
      <c r="A15" s="1194"/>
      <c r="B15" s="1229"/>
      <c r="C15" s="1195" t="s">
        <v>277</v>
      </c>
      <c r="D15" s="1196"/>
      <c r="E15" s="1196"/>
      <c r="F15" s="1196"/>
      <c r="G15" s="1197"/>
    </row>
    <row r="16" spans="1:7" s="1193" customFormat="1" ht="15" customHeight="1">
      <c r="A16" s="1194" t="s">
        <v>20</v>
      </c>
      <c r="B16" s="1229"/>
      <c r="C16" s="1198" t="s">
        <v>343</v>
      </c>
      <c r="D16" s="1199"/>
      <c r="E16" s="1199"/>
      <c r="F16" s="1199"/>
      <c r="G16" s="1200"/>
    </row>
    <row r="17" spans="1:7" s="1202" customFormat="1" ht="15" customHeight="1">
      <c r="A17" s="1201" t="s">
        <v>58</v>
      </c>
      <c r="B17" s="1230"/>
      <c r="C17" s="1201" t="s">
        <v>24</v>
      </c>
      <c r="D17" s="1201" t="s">
        <v>25</v>
      </c>
      <c r="E17" s="1201" t="s">
        <v>26</v>
      </c>
      <c r="F17" s="1201" t="s">
        <v>27</v>
      </c>
      <c r="G17" s="1201" t="s">
        <v>28</v>
      </c>
    </row>
    <row r="18" spans="1:7" ht="15" customHeight="1">
      <c r="A18" s="1203">
        <v>1</v>
      </c>
      <c r="B18" s="1231" t="s">
        <v>15</v>
      </c>
      <c r="C18" s="1204">
        <f>'Report 1'!$C$18</f>
        <v>0</v>
      </c>
      <c r="D18" s="1204">
        <f>'Report 1'!$D$18</f>
        <v>0</v>
      </c>
      <c r="E18" s="1204">
        <f>'Report 1'!$E$18</f>
        <v>0</v>
      </c>
      <c r="F18" s="1204">
        <f>'Report 1'!$F$18</f>
        <v>0</v>
      </c>
      <c r="G18" s="1205">
        <f>SUM(C18:F18)</f>
        <v>0</v>
      </c>
    </row>
    <row r="19" spans="1:7" ht="15" customHeight="1">
      <c r="A19" s="1206"/>
      <c r="B19" s="1232" t="s">
        <v>608</v>
      </c>
      <c r="C19" s="1207"/>
      <c r="D19" s="1208"/>
      <c r="E19" s="1208"/>
      <c r="F19" s="1208"/>
      <c r="G19" s="1209"/>
    </row>
    <row r="20" spans="1:7" ht="15" customHeight="1">
      <c r="A20" s="1203">
        <v>2</v>
      </c>
      <c r="B20" s="1233" t="s">
        <v>616</v>
      </c>
      <c r="C20" s="884"/>
      <c r="D20" s="884"/>
      <c r="E20" s="884"/>
      <c r="F20" s="884"/>
      <c r="G20" s="846">
        <f>SUM(C20:F20)</f>
        <v>0</v>
      </c>
    </row>
    <row r="21" spans="1:7" ht="15" customHeight="1">
      <c r="A21" s="1203">
        <v>3</v>
      </c>
      <c r="B21" s="1233" t="s">
        <v>616</v>
      </c>
      <c r="C21" s="884"/>
      <c r="D21" s="884"/>
      <c r="E21" s="884"/>
      <c r="F21" s="884"/>
      <c r="G21" s="846">
        <f t="shared" ref="G21:G32" si="0">SUM(C21:F21)</f>
        <v>0</v>
      </c>
    </row>
    <row r="22" spans="1:7" ht="15" customHeight="1">
      <c r="A22" s="1203">
        <v>4</v>
      </c>
      <c r="B22" s="1233" t="s">
        <v>616</v>
      </c>
      <c r="C22" s="884"/>
      <c r="D22" s="884"/>
      <c r="E22" s="884"/>
      <c r="F22" s="884"/>
      <c r="G22" s="846">
        <f t="shared" si="0"/>
        <v>0</v>
      </c>
    </row>
    <row r="23" spans="1:7" ht="15" customHeight="1">
      <c r="A23" s="1203">
        <v>5</v>
      </c>
      <c r="B23" s="1233" t="s">
        <v>616</v>
      </c>
      <c r="C23" s="884"/>
      <c r="D23" s="884"/>
      <c r="E23" s="884"/>
      <c r="F23" s="884"/>
      <c r="G23" s="846">
        <f t="shared" si="0"/>
        <v>0</v>
      </c>
    </row>
    <row r="24" spans="1:7" ht="15" customHeight="1">
      <c r="A24" s="1203">
        <v>6</v>
      </c>
      <c r="B24" s="1233" t="s">
        <v>616</v>
      </c>
      <c r="C24" s="884"/>
      <c r="D24" s="884"/>
      <c r="E24" s="884"/>
      <c r="F24" s="884"/>
      <c r="G24" s="846">
        <f t="shared" si="0"/>
        <v>0</v>
      </c>
    </row>
    <row r="25" spans="1:7" ht="15" customHeight="1">
      <c r="A25" s="1203">
        <v>7</v>
      </c>
      <c r="B25" s="1233" t="s">
        <v>616</v>
      </c>
      <c r="C25" s="884"/>
      <c r="D25" s="884"/>
      <c r="E25" s="884"/>
      <c r="F25" s="884"/>
      <c r="G25" s="846">
        <f t="shared" si="0"/>
        <v>0</v>
      </c>
    </row>
    <row r="26" spans="1:7" ht="15" customHeight="1">
      <c r="A26" s="1203">
        <v>8</v>
      </c>
      <c r="B26" s="1233" t="s">
        <v>616</v>
      </c>
      <c r="C26" s="884"/>
      <c r="D26" s="884"/>
      <c r="E26" s="884"/>
      <c r="F26" s="884"/>
      <c r="G26" s="846">
        <f t="shared" si="0"/>
        <v>0</v>
      </c>
    </row>
    <row r="27" spans="1:7" ht="15" customHeight="1">
      <c r="A27" s="1203">
        <v>9</v>
      </c>
      <c r="B27" s="1233" t="s">
        <v>616</v>
      </c>
      <c r="C27" s="884"/>
      <c r="D27" s="884"/>
      <c r="E27" s="884"/>
      <c r="F27" s="884"/>
      <c r="G27" s="846">
        <f t="shared" si="0"/>
        <v>0</v>
      </c>
    </row>
    <row r="28" spans="1:7" ht="15" customHeight="1">
      <c r="A28" s="1203">
        <v>10</v>
      </c>
      <c r="B28" s="1234" t="s">
        <v>616</v>
      </c>
      <c r="C28" s="884"/>
      <c r="D28" s="884"/>
      <c r="E28" s="884"/>
      <c r="F28" s="884"/>
      <c r="G28" s="846">
        <f t="shared" si="0"/>
        <v>0</v>
      </c>
    </row>
    <row r="29" spans="1:7" ht="15" customHeight="1">
      <c r="A29" s="1203">
        <v>11</v>
      </c>
      <c r="B29" s="1234" t="s">
        <v>616</v>
      </c>
      <c r="C29" s="884"/>
      <c r="D29" s="884"/>
      <c r="E29" s="884"/>
      <c r="F29" s="884"/>
      <c r="G29" s="846">
        <f t="shared" si="0"/>
        <v>0</v>
      </c>
    </row>
    <row r="30" spans="1:7" ht="15" customHeight="1">
      <c r="A30" s="1203">
        <v>12</v>
      </c>
      <c r="B30" s="1234" t="s">
        <v>616</v>
      </c>
      <c r="C30" s="884"/>
      <c r="D30" s="884"/>
      <c r="E30" s="884"/>
      <c r="F30" s="884"/>
      <c r="G30" s="846">
        <f t="shared" si="0"/>
        <v>0</v>
      </c>
    </row>
    <row r="31" spans="1:7" ht="15" customHeight="1">
      <c r="A31" s="1203">
        <v>13</v>
      </c>
      <c r="B31" s="1234" t="s">
        <v>616</v>
      </c>
      <c r="C31" s="884"/>
      <c r="D31" s="884"/>
      <c r="E31" s="884"/>
      <c r="F31" s="884"/>
      <c r="G31" s="846">
        <f t="shared" si="0"/>
        <v>0</v>
      </c>
    </row>
    <row r="32" spans="1:7" ht="15" customHeight="1">
      <c r="A32" s="1203">
        <v>14</v>
      </c>
      <c r="B32" s="1234" t="s">
        <v>616</v>
      </c>
      <c r="C32" s="884"/>
      <c r="D32" s="884"/>
      <c r="E32" s="884"/>
      <c r="F32" s="884"/>
      <c r="G32" s="846">
        <f t="shared" si="0"/>
        <v>0</v>
      </c>
    </row>
    <row r="33" spans="1:7" ht="15" customHeight="1">
      <c r="A33" s="1203">
        <v>15</v>
      </c>
      <c r="B33" s="1235" t="s">
        <v>609</v>
      </c>
      <c r="C33" s="846">
        <f>SUM(C20:C32)</f>
        <v>0</v>
      </c>
      <c r="D33" s="846">
        <f t="shared" ref="D33:G33" si="1">SUM(D20:D32)</f>
        <v>0</v>
      </c>
      <c r="E33" s="846">
        <f t="shared" si="1"/>
        <v>0</v>
      </c>
      <c r="F33" s="846">
        <f t="shared" si="1"/>
        <v>0</v>
      </c>
      <c r="G33" s="846">
        <f t="shared" si="1"/>
        <v>0</v>
      </c>
    </row>
    <row r="34" spans="1:7" ht="6.75" customHeight="1">
      <c r="A34" s="1210"/>
      <c r="B34" s="1236"/>
      <c r="C34" s="1211"/>
      <c r="D34" s="1211"/>
      <c r="E34" s="1211"/>
      <c r="F34" s="1211"/>
      <c r="G34" s="1211"/>
    </row>
    <row r="35" spans="1:7" ht="15" customHeight="1">
      <c r="A35" s="1212"/>
      <c r="B35" s="1236"/>
      <c r="C35" s="1211"/>
      <c r="D35" s="1211"/>
      <c r="E35" s="1211"/>
      <c r="F35" s="1211"/>
      <c r="G35" s="1211"/>
    </row>
    <row r="36" spans="1:7" ht="15" customHeight="1">
      <c r="A36" s="1212" t="s">
        <v>610</v>
      </c>
      <c r="B36" s="1237"/>
      <c r="C36" s="1187"/>
      <c r="D36" s="1187"/>
      <c r="E36" s="1187"/>
      <c r="F36" s="1187"/>
      <c r="G36" s="1187"/>
    </row>
    <row r="37" spans="1:7" ht="18">
      <c r="A37" s="1213"/>
      <c r="B37" s="1227"/>
      <c r="C37" s="1187"/>
    </row>
    <row r="38" spans="1:7" ht="18">
      <c r="A38" s="1186" t="s">
        <v>611</v>
      </c>
      <c r="B38" s="1227"/>
      <c r="C38" s="1187"/>
    </row>
    <row r="39" spans="1:7" ht="15" customHeight="1">
      <c r="A39" s="1214"/>
      <c r="B39" s="1237"/>
    </row>
    <row r="40" spans="1:7" ht="15" customHeight="1">
      <c r="A40" s="1189"/>
      <c r="B40" s="1238"/>
      <c r="C40" s="1190" t="s">
        <v>366</v>
      </c>
      <c r="D40" s="1191"/>
      <c r="E40" s="1191"/>
      <c r="F40" s="1191"/>
      <c r="G40" s="1192"/>
    </row>
    <row r="41" spans="1:7" ht="15" customHeight="1">
      <c r="A41" s="1194"/>
      <c r="B41" s="1239"/>
      <c r="C41" s="1195" t="s">
        <v>277</v>
      </c>
      <c r="D41" s="1196"/>
      <c r="E41" s="1196"/>
      <c r="F41" s="1196"/>
      <c r="G41" s="1197"/>
    </row>
    <row r="42" spans="1:7" ht="15" customHeight="1">
      <c r="A42" s="1194" t="s">
        <v>20</v>
      </c>
      <c r="B42" s="1239"/>
      <c r="C42" s="1198" t="s">
        <v>343</v>
      </c>
      <c r="D42" s="1199"/>
      <c r="E42" s="1199"/>
      <c r="F42" s="1199"/>
      <c r="G42" s="1200"/>
    </row>
    <row r="43" spans="1:7" ht="15" customHeight="1">
      <c r="A43" s="1201" t="s">
        <v>58</v>
      </c>
      <c r="B43" s="1240"/>
      <c r="C43" s="1201" t="s">
        <v>24</v>
      </c>
      <c r="D43" s="1201" t="s">
        <v>25</v>
      </c>
      <c r="E43" s="1201" t="s">
        <v>26</v>
      </c>
      <c r="F43" s="1201" t="s">
        <v>27</v>
      </c>
      <c r="G43" s="1201" t="s">
        <v>28</v>
      </c>
    </row>
    <row r="44" spans="1:7" ht="15" customHeight="1">
      <c r="A44" s="1203">
        <f t="shared" ref="A44:G59" si="2">A18</f>
        <v>1</v>
      </c>
      <c r="B44" s="1241" t="str">
        <f t="shared" si="2"/>
        <v>Member Months</v>
      </c>
      <c r="C44" s="1204">
        <f t="shared" si="2"/>
        <v>0</v>
      </c>
      <c r="D44" s="1204">
        <f t="shared" si="2"/>
        <v>0</v>
      </c>
      <c r="E44" s="1204">
        <f t="shared" si="2"/>
        <v>0</v>
      </c>
      <c r="F44" s="1204">
        <f t="shared" si="2"/>
        <v>0</v>
      </c>
      <c r="G44" s="1205">
        <f t="shared" si="2"/>
        <v>0</v>
      </c>
    </row>
    <row r="45" spans="1:7" ht="15" customHeight="1">
      <c r="A45" s="1215"/>
      <c r="B45" s="1242" t="str">
        <f t="shared" si="2"/>
        <v>Health Care Expense Category</v>
      </c>
      <c r="C45" s="1207"/>
      <c r="D45" s="1208"/>
      <c r="E45" s="1208"/>
      <c r="F45" s="1208"/>
      <c r="G45" s="1209"/>
    </row>
    <row r="46" spans="1:7" ht="15" customHeight="1">
      <c r="A46" s="1203">
        <f t="shared" ref="A46:A59" si="3">A20</f>
        <v>2</v>
      </c>
      <c r="B46" s="1243" t="str">
        <f t="shared" si="2"/>
        <v>Enter Applicable Service</v>
      </c>
      <c r="C46" s="1216"/>
      <c r="D46" s="1216"/>
      <c r="E46" s="1216"/>
      <c r="F46" s="1216"/>
      <c r="G46" s="1205">
        <f>SUM(C46:F46)</f>
        <v>0</v>
      </c>
    </row>
    <row r="47" spans="1:7" ht="15" customHeight="1">
      <c r="A47" s="1203">
        <f t="shared" si="3"/>
        <v>3</v>
      </c>
      <c r="B47" s="1243" t="str">
        <f t="shared" si="2"/>
        <v>Enter Applicable Service</v>
      </c>
      <c r="C47" s="1216"/>
      <c r="D47" s="1216"/>
      <c r="E47" s="1216"/>
      <c r="F47" s="1216"/>
      <c r="G47" s="1205">
        <f t="shared" ref="G47:G58" si="4">SUM(C47:F47)</f>
        <v>0</v>
      </c>
    </row>
    <row r="48" spans="1:7" ht="15" customHeight="1">
      <c r="A48" s="1203">
        <f t="shared" si="3"/>
        <v>4</v>
      </c>
      <c r="B48" s="1243" t="str">
        <f t="shared" si="2"/>
        <v>Enter Applicable Service</v>
      </c>
      <c r="C48" s="1216"/>
      <c r="D48" s="1216"/>
      <c r="E48" s="1216"/>
      <c r="F48" s="1216"/>
      <c r="G48" s="1205">
        <f t="shared" si="4"/>
        <v>0</v>
      </c>
    </row>
    <row r="49" spans="1:7" ht="15" customHeight="1">
      <c r="A49" s="1203">
        <f t="shared" si="3"/>
        <v>5</v>
      </c>
      <c r="B49" s="1243" t="str">
        <f t="shared" si="2"/>
        <v>Enter Applicable Service</v>
      </c>
      <c r="C49" s="1216"/>
      <c r="D49" s="1216"/>
      <c r="E49" s="1216"/>
      <c r="F49" s="1216"/>
      <c r="G49" s="1205">
        <f t="shared" si="4"/>
        <v>0</v>
      </c>
    </row>
    <row r="50" spans="1:7" ht="15" customHeight="1">
      <c r="A50" s="1203">
        <f t="shared" si="3"/>
        <v>6</v>
      </c>
      <c r="B50" s="1243" t="str">
        <f t="shared" si="2"/>
        <v>Enter Applicable Service</v>
      </c>
      <c r="C50" s="1216"/>
      <c r="D50" s="1216"/>
      <c r="E50" s="1216"/>
      <c r="F50" s="1216"/>
      <c r="G50" s="1205">
        <f t="shared" si="4"/>
        <v>0</v>
      </c>
    </row>
    <row r="51" spans="1:7" ht="15" customHeight="1">
      <c r="A51" s="1203">
        <f t="shared" si="3"/>
        <v>7</v>
      </c>
      <c r="B51" s="1243" t="str">
        <f t="shared" si="2"/>
        <v>Enter Applicable Service</v>
      </c>
      <c r="C51" s="1216"/>
      <c r="D51" s="1216"/>
      <c r="E51" s="1216"/>
      <c r="F51" s="1216"/>
      <c r="G51" s="1205">
        <f t="shared" si="4"/>
        <v>0</v>
      </c>
    </row>
    <row r="52" spans="1:7" ht="15" customHeight="1">
      <c r="A52" s="1203">
        <f t="shared" si="3"/>
        <v>8</v>
      </c>
      <c r="B52" s="1243" t="str">
        <f t="shared" si="2"/>
        <v>Enter Applicable Service</v>
      </c>
      <c r="C52" s="1216"/>
      <c r="D52" s="1216"/>
      <c r="E52" s="1216"/>
      <c r="F52" s="1216"/>
      <c r="G52" s="1205">
        <f t="shared" si="4"/>
        <v>0</v>
      </c>
    </row>
    <row r="53" spans="1:7" ht="15" customHeight="1">
      <c r="A53" s="1203">
        <f t="shared" si="3"/>
        <v>9</v>
      </c>
      <c r="B53" s="1243" t="str">
        <f t="shared" si="2"/>
        <v>Enter Applicable Service</v>
      </c>
      <c r="C53" s="1216"/>
      <c r="D53" s="1216"/>
      <c r="E53" s="1216"/>
      <c r="F53" s="1216"/>
      <c r="G53" s="1205">
        <f t="shared" si="4"/>
        <v>0</v>
      </c>
    </row>
    <row r="54" spans="1:7" ht="15" customHeight="1">
      <c r="A54" s="1203">
        <f t="shared" si="3"/>
        <v>10</v>
      </c>
      <c r="B54" s="1243" t="str">
        <f t="shared" si="2"/>
        <v>Enter Applicable Service</v>
      </c>
      <c r="C54" s="1216"/>
      <c r="D54" s="1216"/>
      <c r="E54" s="1216"/>
      <c r="F54" s="1216"/>
      <c r="G54" s="1205">
        <f t="shared" si="4"/>
        <v>0</v>
      </c>
    </row>
    <row r="55" spans="1:7" ht="15" customHeight="1">
      <c r="A55" s="1203">
        <f t="shared" si="3"/>
        <v>11</v>
      </c>
      <c r="B55" s="1244" t="str">
        <f t="shared" si="2"/>
        <v>Enter Applicable Service</v>
      </c>
      <c r="C55" s="1216"/>
      <c r="D55" s="1216"/>
      <c r="E55" s="1216"/>
      <c r="F55" s="1216"/>
      <c r="G55" s="1205">
        <f t="shared" si="4"/>
        <v>0</v>
      </c>
    </row>
    <row r="56" spans="1:7" ht="15" customHeight="1">
      <c r="A56" s="1203">
        <f t="shared" si="3"/>
        <v>12</v>
      </c>
      <c r="B56" s="1244" t="str">
        <f t="shared" si="2"/>
        <v>Enter Applicable Service</v>
      </c>
      <c r="C56" s="1216"/>
      <c r="D56" s="1216"/>
      <c r="E56" s="1216"/>
      <c r="F56" s="1216"/>
      <c r="G56" s="1205">
        <f t="shared" si="4"/>
        <v>0</v>
      </c>
    </row>
    <row r="57" spans="1:7" ht="15" customHeight="1">
      <c r="A57" s="1203">
        <f t="shared" si="3"/>
        <v>13</v>
      </c>
      <c r="B57" s="1244" t="str">
        <f t="shared" si="2"/>
        <v>Enter Applicable Service</v>
      </c>
      <c r="C57" s="1216"/>
      <c r="D57" s="1216"/>
      <c r="E57" s="1216"/>
      <c r="F57" s="1216"/>
      <c r="G57" s="1205">
        <f t="shared" si="4"/>
        <v>0</v>
      </c>
    </row>
    <row r="58" spans="1:7" ht="15" customHeight="1">
      <c r="A58" s="1203">
        <f t="shared" si="3"/>
        <v>14</v>
      </c>
      <c r="B58" s="1244" t="str">
        <f t="shared" si="2"/>
        <v>Enter Applicable Service</v>
      </c>
      <c r="C58" s="1216"/>
      <c r="D58" s="1216"/>
      <c r="E58" s="1216"/>
      <c r="F58" s="1216"/>
      <c r="G58" s="1205">
        <f t="shared" si="4"/>
        <v>0</v>
      </c>
    </row>
    <row r="59" spans="1:7" ht="15" customHeight="1">
      <c r="A59" s="1203">
        <f t="shared" si="3"/>
        <v>15</v>
      </c>
      <c r="B59" s="1245" t="str">
        <f t="shared" si="2"/>
        <v>Total (2 through 14)</v>
      </c>
      <c r="C59" s="1205">
        <f>SUM(C46:C58)</f>
        <v>0</v>
      </c>
      <c r="D59" s="1205">
        <f t="shared" ref="D59:G59" si="5">SUM(D46:D58)</f>
        <v>0</v>
      </c>
      <c r="E59" s="1205">
        <f t="shared" si="5"/>
        <v>0</v>
      </c>
      <c r="F59" s="1205">
        <f t="shared" si="5"/>
        <v>0</v>
      </c>
      <c r="G59" s="1205">
        <f t="shared" si="5"/>
        <v>0</v>
      </c>
    </row>
    <row r="60" spans="1:7" ht="6.75" customHeight="1">
      <c r="B60" s="1246"/>
      <c r="C60" s="1187"/>
      <c r="D60" s="1187"/>
      <c r="E60" s="1187"/>
      <c r="F60" s="1187"/>
      <c r="G60" s="1187"/>
    </row>
    <row r="61" spans="1:7" ht="15" customHeight="1">
      <c r="A61" s="1212"/>
      <c r="B61" s="1237"/>
      <c r="C61" s="1187"/>
    </row>
    <row r="62" spans="1:7" ht="15" customHeight="1">
      <c r="A62" s="1212" t="s">
        <v>610</v>
      </c>
      <c r="B62" s="1237"/>
      <c r="C62" s="1187"/>
    </row>
    <row r="63" spans="1:7" ht="18" customHeight="1">
      <c r="A63" s="1217"/>
      <c r="B63" s="1246"/>
      <c r="C63" s="1187"/>
    </row>
    <row r="64" spans="1:7" ht="18">
      <c r="A64" s="1186" t="s">
        <v>612</v>
      </c>
      <c r="B64" s="1227"/>
      <c r="C64" s="1187"/>
    </row>
    <row r="65" spans="1:7" ht="15" customHeight="1">
      <c r="A65" s="1214"/>
      <c r="B65" s="1237"/>
    </row>
    <row r="66" spans="1:7" ht="15" customHeight="1">
      <c r="A66" s="1189"/>
      <c r="B66" s="1238"/>
      <c r="C66" s="1190" t="s">
        <v>366</v>
      </c>
      <c r="D66" s="1191"/>
      <c r="E66" s="1191"/>
      <c r="F66" s="1191"/>
      <c r="G66" s="1192"/>
    </row>
    <row r="67" spans="1:7" ht="15" customHeight="1">
      <c r="A67" s="1194"/>
      <c r="B67" s="1239"/>
      <c r="C67" s="1195" t="s">
        <v>277</v>
      </c>
      <c r="D67" s="1196"/>
      <c r="E67" s="1196"/>
      <c r="F67" s="1196"/>
      <c r="G67" s="1197"/>
    </row>
    <row r="68" spans="1:7" ht="15" customHeight="1">
      <c r="A68" s="1194" t="s">
        <v>20</v>
      </c>
      <c r="B68" s="1239"/>
      <c r="C68" s="1198" t="s">
        <v>343</v>
      </c>
      <c r="D68" s="1199"/>
      <c r="E68" s="1199"/>
      <c r="F68" s="1199"/>
      <c r="G68" s="1200"/>
    </row>
    <row r="69" spans="1:7" ht="15" customHeight="1">
      <c r="A69" s="1201" t="s">
        <v>58</v>
      </c>
      <c r="B69" s="1240"/>
      <c r="C69" s="1201" t="s">
        <v>24</v>
      </c>
      <c r="D69" s="1201" t="s">
        <v>25</v>
      </c>
      <c r="E69" s="1201" t="s">
        <v>26</v>
      </c>
      <c r="F69" s="1201" t="s">
        <v>27</v>
      </c>
      <c r="G69" s="1201" t="s">
        <v>28</v>
      </c>
    </row>
    <row r="70" spans="1:7" ht="15" customHeight="1">
      <c r="A70" s="1203">
        <f>A18</f>
        <v>1</v>
      </c>
      <c r="B70" s="1241" t="str">
        <f>B18</f>
        <v>Member Months</v>
      </c>
      <c r="C70" s="1204">
        <f>C18</f>
        <v>0</v>
      </c>
      <c r="D70" s="1204">
        <f t="shared" ref="D70:G70" si="6">D18</f>
        <v>0</v>
      </c>
      <c r="E70" s="1204">
        <f t="shared" si="6"/>
        <v>0</v>
      </c>
      <c r="F70" s="1204">
        <f t="shared" si="6"/>
        <v>0</v>
      </c>
      <c r="G70" s="1205">
        <f t="shared" si="6"/>
        <v>0</v>
      </c>
    </row>
    <row r="71" spans="1:7" ht="15" customHeight="1">
      <c r="A71" s="1215"/>
      <c r="B71" s="1242" t="str">
        <f t="shared" ref="B71:B85" si="7">B19</f>
        <v>Health Care Expense Category</v>
      </c>
      <c r="C71" s="1207"/>
      <c r="D71" s="1208"/>
      <c r="E71" s="1208"/>
      <c r="F71" s="1208"/>
      <c r="G71" s="1209"/>
    </row>
    <row r="72" spans="1:7" ht="15" customHeight="1">
      <c r="A72" s="1203">
        <f t="shared" ref="A72:A85" si="8">A20</f>
        <v>2</v>
      </c>
      <c r="B72" s="1243" t="str">
        <f t="shared" si="7"/>
        <v>Enter Applicable Service</v>
      </c>
      <c r="C72" s="1218">
        <f t="shared" ref="C72:G78" si="9">IF(C20=0,0,C20/C46)</f>
        <v>0</v>
      </c>
      <c r="D72" s="1218">
        <f t="shared" si="9"/>
        <v>0</v>
      </c>
      <c r="E72" s="1218">
        <f t="shared" si="9"/>
        <v>0</v>
      </c>
      <c r="F72" s="1218">
        <f t="shared" si="9"/>
        <v>0</v>
      </c>
      <c r="G72" s="1148">
        <f t="shared" si="9"/>
        <v>0</v>
      </c>
    </row>
    <row r="73" spans="1:7" ht="15" customHeight="1">
      <c r="A73" s="1203">
        <f t="shared" si="8"/>
        <v>3</v>
      </c>
      <c r="B73" s="1243" t="str">
        <f t="shared" si="7"/>
        <v>Enter Applicable Service</v>
      </c>
      <c r="C73" s="1218">
        <f t="shared" si="9"/>
        <v>0</v>
      </c>
      <c r="D73" s="1218">
        <f t="shared" si="9"/>
        <v>0</v>
      </c>
      <c r="E73" s="1218">
        <f t="shared" si="9"/>
        <v>0</v>
      </c>
      <c r="F73" s="1218">
        <f t="shared" si="9"/>
        <v>0</v>
      </c>
      <c r="G73" s="1148">
        <f t="shared" si="9"/>
        <v>0</v>
      </c>
    </row>
    <row r="74" spans="1:7" ht="15" customHeight="1">
      <c r="A74" s="1203">
        <f t="shared" si="8"/>
        <v>4</v>
      </c>
      <c r="B74" s="1243" t="str">
        <f t="shared" si="7"/>
        <v>Enter Applicable Service</v>
      </c>
      <c r="C74" s="1218">
        <f t="shared" si="9"/>
        <v>0</v>
      </c>
      <c r="D74" s="1218">
        <f t="shared" si="9"/>
        <v>0</v>
      </c>
      <c r="E74" s="1218">
        <f t="shared" si="9"/>
        <v>0</v>
      </c>
      <c r="F74" s="1218">
        <f t="shared" si="9"/>
        <v>0</v>
      </c>
      <c r="G74" s="1148">
        <f t="shared" si="9"/>
        <v>0</v>
      </c>
    </row>
    <row r="75" spans="1:7" ht="15" customHeight="1">
      <c r="A75" s="1203">
        <f t="shared" si="8"/>
        <v>5</v>
      </c>
      <c r="B75" s="1243" t="str">
        <f t="shared" si="7"/>
        <v>Enter Applicable Service</v>
      </c>
      <c r="C75" s="1218">
        <f t="shared" si="9"/>
        <v>0</v>
      </c>
      <c r="D75" s="1218">
        <f t="shared" si="9"/>
        <v>0</v>
      </c>
      <c r="E75" s="1218">
        <f t="shared" si="9"/>
        <v>0</v>
      </c>
      <c r="F75" s="1218">
        <f t="shared" si="9"/>
        <v>0</v>
      </c>
      <c r="G75" s="1148">
        <f t="shared" si="9"/>
        <v>0</v>
      </c>
    </row>
    <row r="76" spans="1:7" ht="15" customHeight="1">
      <c r="A76" s="1203">
        <f t="shared" si="8"/>
        <v>6</v>
      </c>
      <c r="B76" s="1243" t="str">
        <f t="shared" si="7"/>
        <v>Enter Applicable Service</v>
      </c>
      <c r="C76" s="1218">
        <f t="shared" si="9"/>
        <v>0</v>
      </c>
      <c r="D76" s="1218">
        <f t="shared" si="9"/>
        <v>0</v>
      </c>
      <c r="E76" s="1218">
        <f t="shared" si="9"/>
        <v>0</v>
      </c>
      <c r="F76" s="1218">
        <f t="shared" si="9"/>
        <v>0</v>
      </c>
      <c r="G76" s="1148">
        <f t="shared" si="9"/>
        <v>0</v>
      </c>
    </row>
    <row r="77" spans="1:7" ht="15" customHeight="1">
      <c r="A77" s="1203">
        <f t="shared" si="8"/>
        <v>7</v>
      </c>
      <c r="B77" s="1243" t="str">
        <f t="shared" si="7"/>
        <v>Enter Applicable Service</v>
      </c>
      <c r="C77" s="1218">
        <f t="shared" si="9"/>
        <v>0</v>
      </c>
      <c r="D77" s="1218">
        <f t="shared" si="9"/>
        <v>0</v>
      </c>
      <c r="E77" s="1218">
        <f t="shared" si="9"/>
        <v>0</v>
      </c>
      <c r="F77" s="1218">
        <f t="shared" si="9"/>
        <v>0</v>
      </c>
      <c r="G77" s="1148">
        <f t="shared" si="9"/>
        <v>0</v>
      </c>
    </row>
    <row r="78" spans="1:7" ht="15" customHeight="1">
      <c r="A78" s="1203">
        <f t="shared" si="8"/>
        <v>8</v>
      </c>
      <c r="B78" s="1243" t="str">
        <f t="shared" si="7"/>
        <v>Enter Applicable Service</v>
      </c>
      <c r="C78" s="1218">
        <f t="shared" si="9"/>
        <v>0</v>
      </c>
      <c r="D78" s="1218">
        <f t="shared" si="9"/>
        <v>0</v>
      </c>
      <c r="E78" s="1218">
        <f t="shared" si="9"/>
        <v>0</v>
      </c>
      <c r="F78" s="1218">
        <f t="shared" si="9"/>
        <v>0</v>
      </c>
      <c r="G78" s="1148">
        <f t="shared" si="9"/>
        <v>0</v>
      </c>
    </row>
    <row r="79" spans="1:7" ht="15" customHeight="1">
      <c r="A79" s="1203">
        <f t="shared" si="8"/>
        <v>9</v>
      </c>
      <c r="B79" s="1243" t="str">
        <f t="shared" si="7"/>
        <v>Enter Applicable Service</v>
      </c>
      <c r="C79" s="1218">
        <f t="shared" ref="C79:G85" si="10">IF(C27=0,0,C27/C53)</f>
        <v>0</v>
      </c>
      <c r="D79" s="1218">
        <f t="shared" si="10"/>
        <v>0</v>
      </c>
      <c r="E79" s="1218">
        <f t="shared" si="10"/>
        <v>0</v>
      </c>
      <c r="F79" s="1218">
        <f t="shared" si="10"/>
        <v>0</v>
      </c>
      <c r="G79" s="1148">
        <f t="shared" si="10"/>
        <v>0</v>
      </c>
    </row>
    <row r="80" spans="1:7" ht="15" customHeight="1">
      <c r="A80" s="1203">
        <f t="shared" si="8"/>
        <v>10</v>
      </c>
      <c r="B80" s="1243" t="str">
        <f t="shared" si="7"/>
        <v>Enter Applicable Service</v>
      </c>
      <c r="C80" s="1219">
        <f t="shared" si="10"/>
        <v>0</v>
      </c>
      <c r="D80" s="1219">
        <f t="shared" si="10"/>
        <v>0</v>
      </c>
      <c r="E80" s="1219">
        <f t="shared" si="10"/>
        <v>0</v>
      </c>
      <c r="F80" s="1219">
        <f t="shared" si="10"/>
        <v>0</v>
      </c>
      <c r="G80" s="1148">
        <f t="shared" si="10"/>
        <v>0</v>
      </c>
    </row>
    <row r="81" spans="1:7" ht="15" customHeight="1">
      <c r="A81" s="1203">
        <f t="shared" si="8"/>
        <v>11</v>
      </c>
      <c r="B81" s="1244" t="str">
        <f t="shared" si="7"/>
        <v>Enter Applicable Service</v>
      </c>
      <c r="C81" s="1219">
        <f t="shared" si="10"/>
        <v>0</v>
      </c>
      <c r="D81" s="1219">
        <f t="shared" si="10"/>
        <v>0</v>
      </c>
      <c r="E81" s="1219">
        <f t="shared" si="10"/>
        <v>0</v>
      </c>
      <c r="F81" s="1219">
        <f t="shared" si="10"/>
        <v>0</v>
      </c>
      <c r="G81" s="1148">
        <f t="shared" si="10"/>
        <v>0</v>
      </c>
    </row>
    <row r="82" spans="1:7" ht="15" customHeight="1">
      <c r="A82" s="1203">
        <f t="shared" si="8"/>
        <v>12</v>
      </c>
      <c r="B82" s="1244" t="str">
        <f t="shared" si="7"/>
        <v>Enter Applicable Service</v>
      </c>
      <c r="C82" s="1219">
        <f t="shared" si="10"/>
        <v>0</v>
      </c>
      <c r="D82" s="1219">
        <f t="shared" si="10"/>
        <v>0</v>
      </c>
      <c r="E82" s="1219">
        <f t="shared" si="10"/>
        <v>0</v>
      </c>
      <c r="F82" s="1219">
        <f t="shared" si="10"/>
        <v>0</v>
      </c>
      <c r="G82" s="1148">
        <f t="shared" si="10"/>
        <v>0</v>
      </c>
    </row>
    <row r="83" spans="1:7" ht="15" customHeight="1">
      <c r="A83" s="1203">
        <f t="shared" si="8"/>
        <v>13</v>
      </c>
      <c r="B83" s="1244" t="str">
        <f t="shared" si="7"/>
        <v>Enter Applicable Service</v>
      </c>
      <c r="C83" s="1219">
        <f t="shared" si="10"/>
        <v>0</v>
      </c>
      <c r="D83" s="1219">
        <f t="shared" si="10"/>
        <v>0</v>
      </c>
      <c r="E83" s="1219">
        <f t="shared" si="10"/>
        <v>0</v>
      </c>
      <c r="F83" s="1219">
        <f t="shared" si="10"/>
        <v>0</v>
      </c>
      <c r="G83" s="1148">
        <f t="shared" si="10"/>
        <v>0</v>
      </c>
    </row>
    <row r="84" spans="1:7" ht="15" customHeight="1">
      <c r="A84" s="1203">
        <f t="shared" si="8"/>
        <v>14</v>
      </c>
      <c r="B84" s="1244" t="str">
        <f t="shared" si="7"/>
        <v>Enter Applicable Service</v>
      </c>
      <c r="C84" s="1219">
        <f t="shared" si="10"/>
        <v>0</v>
      </c>
      <c r="D84" s="1219">
        <f t="shared" si="10"/>
        <v>0</v>
      </c>
      <c r="E84" s="1219">
        <f t="shared" si="10"/>
        <v>0</v>
      </c>
      <c r="F84" s="1219">
        <f t="shared" si="10"/>
        <v>0</v>
      </c>
      <c r="G84" s="1148">
        <f t="shared" si="10"/>
        <v>0</v>
      </c>
    </row>
    <row r="85" spans="1:7" ht="15" customHeight="1">
      <c r="A85" s="1203">
        <f t="shared" si="8"/>
        <v>15</v>
      </c>
      <c r="B85" s="1245" t="str">
        <f t="shared" si="7"/>
        <v>Total (2 through 14)</v>
      </c>
      <c r="C85" s="1148">
        <f t="shared" si="10"/>
        <v>0</v>
      </c>
      <c r="D85" s="1148">
        <f t="shared" si="10"/>
        <v>0</v>
      </c>
      <c r="E85" s="1148">
        <f t="shared" si="10"/>
        <v>0</v>
      </c>
      <c r="F85" s="1148">
        <f t="shared" si="10"/>
        <v>0</v>
      </c>
      <c r="G85" s="1148">
        <f t="shared" si="10"/>
        <v>0</v>
      </c>
    </row>
    <row r="86" spans="1:7">
      <c r="B86" s="1247"/>
    </row>
    <row r="87" spans="1:7">
      <c r="B87" s="1247"/>
    </row>
    <row r="88" spans="1:7">
      <c r="B88" s="1247"/>
    </row>
    <row r="89" spans="1:7">
      <c r="B89" s="1247"/>
    </row>
    <row r="90" spans="1:7">
      <c r="B90" s="1247"/>
    </row>
    <row r="91" spans="1:7">
      <c r="B91" s="1247"/>
    </row>
    <row r="92" spans="1:7">
      <c r="B92" s="1247"/>
    </row>
    <row r="93" spans="1:7">
      <c r="B93" s="1247"/>
    </row>
    <row r="94" spans="1:7">
      <c r="B94" s="1247"/>
    </row>
    <row r="95" spans="1:7">
      <c r="B95" s="1247"/>
    </row>
    <row r="96" spans="1:7">
      <c r="B96" s="1174"/>
    </row>
    <row r="97" spans="2:2">
      <c r="B97" s="1174"/>
    </row>
    <row r="98" spans="2:2">
      <c r="B98" s="1174"/>
    </row>
    <row r="99" spans="2:2">
      <c r="B99" s="1174"/>
    </row>
    <row r="100" spans="2:2">
      <c r="B100" s="1174"/>
    </row>
    <row r="101" spans="2:2">
      <c r="B101" s="1174"/>
    </row>
    <row r="102" spans="2:2">
      <c r="B102" s="1174"/>
    </row>
    <row r="103" spans="2:2">
      <c r="B103" s="1174"/>
    </row>
    <row r="104" spans="2:2">
      <c r="B104" s="1174"/>
    </row>
    <row r="105" spans="2:2">
      <c r="B105" s="1174"/>
    </row>
    <row r="106" spans="2:2">
      <c r="B106" s="1174"/>
    </row>
    <row r="107" spans="2:2">
      <c r="B107" s="1174"/>
    </row>
    <row r="108" spans="2:2">
      <c r="B108" s="1174"/>
    </row>
    <row r="109" spans="2:2">
      <c r="B109" s="1174"/>
    </row>
    <row r="110" spans="2:2">
      <c r="B110" s="1174"/>
    </row>
    <row r="111" spans="2:2">
      <c r="B111" s="1174"/>
    </row>
    <row r="112" spans="2:2">
      <c r="B112" s="1174"/>
    </row>
    <row r="113" spans="2:2">
      <c r="B113" s="1174"/>
    </row>
    <row r="114" spans="2:2">
      <c r="B114" s="1174"/>
    </row>
    <row r="115" spans="2:2">
      <c r="B115" s="1174"/>
    </row>
    <row r="116" spans="2:2">
      <c r="B116" s="1174"/>
    </row>
    <row r="117" spans="2:2">
      <c r="B117" s="1174"/>
    </row>
    <row r="118" spans="2:2">
      <c r="B118" s="1174"/>
    </row>
    <row r="119" spans="2:2">
      <c r="B119" s="1174"/>
    </row>
    <row r="120" spans="2:2">
      <c r="B120" s="1174"/>
    </row>
    <row r="121" spans="2:2">
      <c r="B121" s="1174"/>
    </row>
    <row r="122" spans="2:2">
      <c r="B122" s="1174"/>
    </row>
    <row r="123" spans="2:2">
      <c r="B123" s="1174"/>
    </row>
    <row r="124" spans="2:2">
      <c r="B124" s="1174"/>
    </row>
    <row r="125" spans="2:2">
      <c r="B125" s="1174"/>
    </row>
    <row r="126" spans="2:2">
      <c r="B126" s="1174"/>
    </row>
    <row r="127" spans="2:2">
      <c r="B127" s="1174"/>
    </row>
    <row r="128" spans="2:2">
      <c r="B128" s="1174"/>
    </row>
    <row r="129" spans="2:2">
      <c r="B129" s="1174"/>
    </row>
    <row r="130" spans="2:2">
      <c r="B130" s="1174"/>
    </row>
    <row r="131" spans="2:2">
      <c r="B131" s="1174"/>
    </row>
    <row r="132" spans="2:2">
      <c r="B132" s="1174"/>
    </row>
    <row r="133" spans="2:2">
      <c r="B133" s="1174"/>
    </row>
    <row r="134" spans="2:2">
      <c r="B134" s="1174"/>
    </row>
    <row r="135" spans="2:2">
      <c r="B135" s="1174"/>
    </row>
    <row r="136" spans="2:2">
      <c r="B136" s="1174"/>
    </row>
    <row r="137" spans="2:2">
      <c r="B137" s="1174"/>
    </row>
    <row r="138" spans="2:2">
      <c r="B138" s="1174"/>
    </row>
    <row r="139" spans="2:2">
      <c r="B139" s="1174"/>
    </row>
    <row r="140" spans="2:2">
      <c r="B140" s="1174"/>
    </row>
    <row r="141" spans="2:2">
      <c r="B141" s="1174"/>
    </row>
    <row r="142" spans="2:2">
      <c r="B142" s="1174"/>
    </row>
    <row r="143" spans="2:2">
      <c r="B143" s="1174"/>
    </row>
    <row r="144" spans="2:2">
      <c r="B144" s="1174"/>
    </row>
    <row r="145" spans="2:2">
      <c r="B145" s="1174"/>
    </row>
    <row r="146" spans="2:2">
      <c r="B146" s="1174"/>
    </row>
    <row r="147" spans="2:2">
      <c r="B147" s="1174"/>
    </row>
    <row r="148" spans="2:2">
      <c r="B148" s="1174"/>
    </row>
    <row r="149" spans="2:2">
      <c r="B149" s="1174"/>
    </row>
    <row r="150" spans="2:2">
      <c r="B150" s="1174"/>
    </row>
    <row r="151" spans="2:2">
      <c r="B151" s="1174"/>
    </row>
    <row r="152" spans="2:2">
      <c r="B152" s="1174"/>
    </row>
    <row r="153" spans="2:2">
      <c r="B153" s="1174"/>
    </row>
    <row r="154" spans="2:2">
      <c r="B154" s="1174"/>
    </row>
    <row r="155" spans="2:2">
      <c r="B155" s="1174"/>
    </row>
    <row r="156" spans="2:2">
      <c r="B156" s="1174"/>
    </row>
    <row r="157" spans="2:2">
      <c r="B157" s="1174"/>
    </row>
    <row r="158" spans="2:2">
      <c r="B158" s="1174"/>
    </row>
    <row r="159" spans="2:2">
      <c r="B159" s="1174"/>
    </row>
    <row r="160" spans="2:2">
      <c r="B160" s="1174"/>
    </row>
    <row r="161" spans="2:2">
      <c r="B161" s="1174"/>
    </row>
    <row r="162" spans="2:2">
      <c r="B162" s="1174"/>
    </row>
    <row r="163" spans="2:2">
      <c r="B163" s="1174"/>
    </row>
    <row r="164" spans="2:2">
      <c r="B164" s="1174"/>
    </row>
    <row r="165" spans="2:2">
      <c r="B165" s="1174"/>
    </row>
    <row r="166" spans="2:2">
      <c r="B166" s="1174"/>
    </row>
    <row r="167" spans="2:2">
      <c r="B167" s="1174"/>
    </row>
    <row r="168" spans="2:2">
      <c r="B168" s="1174"/>
    </row>
    <row r="169" spans="2:2">
      <c r="B169" s="1174"/>
    </row>
    <row r="170" spans="2:2">
      <c r="B170" s="1174"/>
    </row>
    <row r="171" spans="2:2">
      <c r="B171" s="1174"/>
    </row>
    <row r="172" spans="2:2">
      <c r="B172" s="1174"/>
    </row>
    <row r="173" spans="2:2">
      <c r="B173" s="1174"/>
    </row>
    <row r="174" spans="2:2">
      <c r="B174" s="1174"/>
    </row>
    <row r="175" spans="2:2">
      <c r="B175" s="1174"/>
    </row>
    <row r="176" spans="2:2">
      <c r="B176" s="1174"/>
    </row>
    <row r="177" spans="2:2">
      <c r="B177" s="1174"/>
    </row>
    <row r="178" spans="2:2">
      <c r="B178" s="1174"/>
    </row>
    <row r="179" spans="2:2">
      <c r="B179" s="1174"/>
    </row>
  </sheetData>
  <sheetProtection algorithmName="SHA-512" hashValue="awlJ8q9/Hd3Kd3vqmy3aA+ZxVTwOnkeCMM6Jzq3asM95EXKK60SBm61fEwinDD7Z7UsOlOTGFA3kdKU6NUNxlA==" saltValue="ewWL6mMjjIL4iNNR+rAH6w==" spinCount="100000" sheet="1" objects="1" scenarios="1"/>
  <pageMargins left="0.75" right="0.75" top="0.75" bottom="0.75" header="0.25" footer="0.25"/>
  <pageSetup scale="50" orientation="portrait" r:id="rId1"/>
  <headerFooter scaleWithDoc="0">
    <oddHeader xml:space="preserve">&amp;RState of New Mexico </oddHeader>
    <oddFooter>&amp;LVersion 4.0&amp;RPage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6"/>
  <sheetViews>
    <sheetView showGridLines="0" zoomScale="75" zoomScaleNormal="75" zoomScaleSheetLayoutView="50" workbookViewId="0"/>
  </sheetViews>
  <sheetFormatPr defaultColWidth="9.33203125" defaultRowHeight="10"/>
  <cols>
    <col min="1" max="1" width="24" style="616" customWidth="1"/>
    <col min="2" max="16" width="20.77734375" style="616" customWidth="1"/>
    <col min="17" max="17" width="25.109375" style="616" customWidth="1"/>
    <col min="18" max="18" width="52.6640625" style="616" customWidth="1"/>
    <col min="19" max="16384" width="9.33203125" style="616"/>
  </cols>
  <sheetData>
    <row r="1" spans="1:16" s="870" customFormat="1" ht="12" customHeight="1"/>
    <row r="2" spans="1:16" s="899" customFormat="1" ht="18">
      <c r="A2" s="628" t="s">
        <v>160</v>
      </c>
      <c r="B2" s="628"/>
      <c r="C2" s="898"/>
      <c r="D2" s="870"/>
      <c r="E2" s="870"/>
      <c r="F2" s="870"/>
      <c r="G2" s="870"/>
    </row>
    <row r="3" spans="1:16" s="899" customFormat="1" ht="18">
      <c r="A3" s="625" t="s">
        <v>361</v>
      </c>
      <c r="B3" s="628"/>
      <c r="C3" s="898"/>
      <c r="D3" s="870"/>
      <c r="E3" s="870"/>
      <c r="F3" s="870"/>
      <c r="G3" s="870"/>
    </row>
    <row r="4" spans="1:16" s="899" customFormat="1" ht="18">
      <c r="A4" s="625" t="s">
        <v>167</v>
      </c>
      <c r="B4" s="625"/>
      <c r="C4" s="898"/>
      <c r="D4" s="870"/>
      <c r="E4" s="870"/>
      <c r="F4" s="870"/>
      <c r="G4" s="870"/>
    </row>
    <row r="5" spans="1:16" s="899" customFormat="1" ht="18">
      <c r="A5" s="628" t="s">
        <v>494</v>
      </c>
      <c r="B5" s="871"/>
      <c r="C5" s="898"/>
      <c r="D5" s="871"/>
      <c r="E5" s="871"/>
      <c r="F5" s="871"/>
      <c r="G5" s="871"/>
    </row>
    <row r="6" spans="1:16" s="870" customFormat="1" ht="12" customHeight="1">
      <c r="A6" s="628"/>
    </row>
    <row r="7" spans="1:16" s="899" customFormat="1" ht="18">
      <c r="A7" s="625" t="str">
        <f>"MCO Name:  "&amp;'Information Input'!$F$14</f>
        <v xml:space="preserve">MCO Name:  </v>
      </c>
      <c r="B7" s="871"/>
      <c r="C7" s="898"/>
      <c r="D7" s="871"/>
      <c r="E7" s="871"/>
      <c r="F7" s="871"/>
      <c r="G7" s="871"/>
    </row>
    <row r="8" spans="1:16" s="899" customFormat="1" ht="18">
      <c r="A8" s="628" t="s">
        <v>495</v>
      </c>
      <c r="B8" s="871"/>
      <c r="C8" s="898"/>
      <c r="D8" s="871"/>
      <c r="E8" s="871"/>
      <c r="F8" s="871"/>
      <c r="G8" s="871"/>
    </row>
    <row r="9" spans="1:16" s="899" customFormat="1" ht="18">
      <c r="A9" s="628" t="str">
        <f>"Calendar Year Reporting Cycle:  "&amp;'Information Input'!$J$18</f>
        <v>Calendar Year Reporting Cycle:  2019</v>
      </c>
      <c r="B9" s="871"/>
      <c r="C9" s="898"/>
      <c r="D9" s="871"/>
      <c r="E9" s="871"/>
      <c r="F9" s="871"/>
      <c r="G9" s="871"/>
    </row>
    <row r="10" spans="1:16" s="870" customFormat="1" ht="18">
      <c r="A10" s="628" t="str">
        <f>"Report Period Ending:  "&amp;TEXT('Information Input'!$H$30,"mm/dd/yyyy")</f>
        <v>Report Period Ending:  03/31/2019</v>
      </c>
      <c r="B10" s="871"/>
      <c r="C10" s="898"/>
      <c r="D10" s="871"/>
      <c r="E10" s="871"/>
      <c r="F10" s="871"/>
      <c r="G10" s="871"/>
    </row>
    <row r="11" spans="1:16" s="870" customFormat="1" ht="12" customHeight="1"/>
    <row r="12" spans="1:16" s="899" customFormat="1" ht="35.15" customHeight="1">
      <c r="A12" s="900" t="s">
        <v>100</v>
      </c>
    </row>
    <row r="13" spans="1:16" s="870" customFormat="1" ht="12" customHeight="1"/>
    <row r="14" spans="1:16" s="870" customFormat="1"/>
    <row r="15" spans="1:16" s="905" customFormat="1" ht="18.75" customHeight="1">
      <c r="A15" s="901"/>
      <c r="B15" s="902" t="s">
        <v>66</v>
      </c>
      <c r="C15" s="902"/>
      <c r="D15" s="903"/>
      <c r="E15" s="904" t="s">
        <v>67</v>
      </c>
      <c r="F15" s="902"/>
      <c r="G15" s="903"/>
      <c r="H15" s="904" t="s">
        <v>68</v>
      </c>
      <c r="I15" s="902"/>
      <c r="J15" s="903"/>
      <c r="K15" s="904" t="s">
        <v>93</v>
      </c>
      <c r="L15" s="902"/>
      <c r="M15" s="903"/>
      <c r="N15" s="904" t="s">
        <v>573</v>
      </c>
      <c r="O15" s="902"/>
      <c r="P15" s="903"/>
    </row>
    <row r="16" spans="1:16" s="905" customFormat="1" ht="49.5" customHeight="1">
      <c r="A16" s="1027" t="s">
        <v>574</v>
      </c>
      <c r="B16" s="1028" t="s">
        <v>69</v>
      </c>
      <c r="C16" s="1029" t="s">
        <v>70</v>
      </c>
      <c r="D16" s="1029" t="s">
        <v>71</v>
      </c>
      <c r="E16" s="1029" t="s">
        <v>72</v>
      </c>
      <c r="F16" s="1029" t="s">
        <v>73</v>
      </c>
      <c r="G16" s="1029" t="s">
        <v>74</v>
      </c>
      <c r="H16" s="1029" t="s">
        <v>75</v>
      </c>
      <c r="I16" s="1029" t="s">
        <v>76</v>
      </c>
      <c r="J16" s="1029" t="s">
        <v>77</v>
      </c>
      <c r="K16" s="1029" t="s">
        <v>78</v>
      </c>
      <c r="L16" s="1029" t="s">
        <v>79</v>
      </c>
      <c r="M16" s="1029" t="s">
        <v>80</v>
      </c>
      <c r="N16" s="1029" t="s">
        <v>81</v>
      </c>
      <c r="O16" s="1029" t="s">
        <v>82</v>
      </c>
      <c r="P16" s="1029" t="s">
        <v>83</v>
      </c>
    </row>
    <row r="17" spans="1:16" ht="47.25" customHeight="1">
      <c r="A17" s="1030" t="s">
        <v>575</v>
      </c>
      <c r="B17" s="1031">
        <f t="shared" ref="B17:C22" si="0">E17+H17+K17+N17</f>
        <v>0</v>
      </c>
      <c r="C17" s="1032">
        <f t="shared" si="0"/>
        <v>0</v>
      </c>
      <c r="D17" s="1033">
        <f t="shared" ref="D17:D22" si="1">IF(B17&lt;&gt;0,C17/B17,0)</f>
        <v>0</v>
      </c>
      <c r="E17" s="1034"/>
      <c r="F17" s="1035"/>
      <c r="G17" s="1033">
        <f t="shared" ref="G17:G22" si="2">IF(E17&lt;&gt;0,F17/E17,0)</f>
        <v>0</v>
      </c>
      <c r="H17" s="1034"/>
      <c r="I17" s="1035"/>
      <c r="J17" s="1033">
        <f t="shared" ref="J17:J22" si="3">IF(H17&lt;&gt;0,I17/H17,0)</f>
        <v>0</v>
      </c>
      <c r="K17" s="1034"/>
      <c r="L17" s="1035"/>
      <c r="M17" s="1033">
        <f t="shared" ref="M17:M22" si="4">IF(K17&lt;&gt;0,L17/K17,0)</f>
        <v>0</v>
      </c>
      <c r="N17" s="1034"/>
      <c r="O17" s="1035"/>
      <c r="P17" s="1033">
        <f t="shared" ref="P17:P22" si="5">IF(N17&lt;&gt;0,O17/N17,0)</f>
        <v>0</v>
      </c>
    </row>
    <row r="18" spans="1:16" ht="31.5" customHeight="1">
      <c r="A18" s="1030" t="s">
        <v>576</v>
      </c>
      <c r="B18" s="1031">
        <f t="shared" si="0"/>
        <v>0</v>
      </c>
      <c r="C18" s="1032">
        <f t="shared" si="0"/>
        <v>0</v>
      </c>
      <c r="D18" s="1033">
        <f t="shared" si="1"/>
        <v>0</v>
      </c>
      <c r="E18" s="1034"/>
      <c r="F18" s="1035"/>
      <c r="G18" s="1033">
        <f t="shared" si="2"/>
        <v>0</v>
      </c>
      <c r="H18" s="1034"/>
      <c r="I18" s="1035"/>
      <c r="J18" s="1033">
        <f t="shared" si="3"/>
        <v>0</v>
      </c>
      <c r="K18" s="1034"/>
      <c r="L18" s="1035"/>
      <c r="M18" s="1033">
        <f t="shared" si="4"/>
        <v>0</v>
      </c>
      <c r="N18" s="1034"/>
      <c r="O18" s="1035"/>
      <c r="P18" s="1033">
        <f t="shared" si="5"/>
        <v>0</v>
      </c>
    </row>
    <row r="19" spans="1:16" ht="26.25" customHeight="1">
      <c r="A19" s="1030" t="s">
        <v>577</v>
      </c>
      <c r="B19" s="1031">
        <f t="shared" si="0"/>
        <v>0</v>
      </c>
      <c r="C19" s="1032">
        <f t="shared" si="0"/>
        <v>0</v>
      </c>
      <c r="D19" s="1033">
        <f t="shared" si="1"/>
        <v>0</v>
      </c>
      <c r="E19" s="1034"/>
      <c r="F19" s="1035"/>
      <c r="G19" s="1033">
        <f t="shared" si="2"/>
        <v>0</v>
      </c>
      <c r="H19" s="1034"/>
      <c r="I19" s="1035"/>
      <c r="J19" s="1033">
        <f t="shared" si="3"/>
        <v>0</v>
      </c>
      <c r="K19" s="1034"/>
      <c r="L19" s="1035"/>
      <c r="M19" s="1033">
        <f t="shared" si="4"/>
        <v>0</v>
      </c>
      <c r="N19" s="1034"/>
      <c r="O19" s="1035"/>
      <c r="P19" s="1033">
        <f t="shared" si="5"/>
        <v>0</v>
      </c>
    </row>
    <row r="20" spans="1:16" ht="26.25" customHeight="1">
      <c r="A20" s="1030" t="s">
        <v>577</v>
      </c>
      <c r="B20" s="1031">
        <f t="shared" si="0"/>
        <v>0</v>
      </c>
      <c r="C20" s="1032">
        <f t="shared" si="0"/>
        <v>0</v>
      </c>
      <c r="D20" s="1033">
        <f t="shared" si="1"/>
        <v>0</v>
      </c>
      <c r="E20" s="1034"/>
      <c r="F20" s="1035"/>
      <c r="G20" s="1033">
        <f t="shared" si="2"/>
        <v>0</v>
      </c>
      <c r="H20" s="1034"/>
      <c r="I20" s="1035"/>
      <c r="J20" s="1033">
        <f t="shared" si="3"/>
        <v>0</v>
      </c>
      <c r="K20" s="1034"/>
      <c r="L20" s="1035"/>
      <c r="M20" s="1033">
        <f t="shared" si="4"/>
        <v>0</v>
      </c>
      <c r="N20" s="1034"/>
      <c r="O20" s="1035"/>
      <c r="P20" s="1033">
        <f t="shared" si="5"/>
        <v>0</v>
      </c>
    </row>
    <row r="21" spans="1:16" ht="26.25" customHeight="1">
      <c r="A21" s="1030" t="s">
        <v>577</v>
      </c>
      <c r="B21" s="1031">
        <f t="shared" si="0"/>
        <v>0</v>
      </c>
      <c r="C21" s="1032">
        <f t="shared" si="0"/>
        <v>0</v>
      </c>
      <c r="D21" s="1033">
        <f t="shared" si="1"/>
        <v>0</v>
      </c>
      <c r="E21" s="1034"/>
      <c r="F21" s="1035"/>
      <c r="G21" s="1033">
        <f t="shared" si="2"/>
        <v>0</v>
      </c>
      <c r="H21" s="1034"/>
      <c r="I21" s="1035"/>
      <c r="J21" s="1033">
        <f t="shared" si="3"/>
        <v>0</v>
      </c>
      <c r="K21" s="1034"/>
      <c r="L21" s="1035"/>
      <c r="M21" s="1033">
        <f t="shared" si="4"/>
        <v>0</v>
      </c>
      <c r="N21" s="1034"/>
      <c r="O21" s="1035"/>
      <c r="P21" s="1033">
        <f t="shared" si="5"/>
        <v>0</v>
      </c>
    </row>
    <row r="22" spans="1:16" ht="26.25" customHeight="1">
      <c r="A22" s="1030" t="s">
        <v>577</v>
      </c>
      <c r="B22" s="1031">
        <f t="shared" si="0"/>
        <v>0</v>
      </c>
      <c r="C22" s="1032">
        <f t="shared" si="0"/>
        <v>0</v>
      </c>
      <c r="D22" s="1033">
        <f t="shared" si="1"/>
        <v>0</v>
      </c>
      <c r="E22" s="1034"/>
      <c r="F22" s="1035"/>
      <c r="G22" s="1033">
        <f t="shared" si="2"/>
        <v>0</v>
      </c>
      <c r="H22" s="1034"/>
      <c r="I22" s="1035"/>
      <c r="J22" s="1033">
        <f t="shared" si="3"/>
        <v>0</v>
      </c>
      <c r="K22" s="1034"/>
      <c r="L22" s="1035"/>
      <c r="M22" s="1033">
        <f t="shared" si="4"/>
        <v>0</v>
      </c>
      <c r="N22" s="1034"/>
      <c r="O22" s="1035"/>
      <c r="P22" s="1033">
        <f t="shared" si="5"/>
        <v>0</v>
      </c>
    </row>
    <row r="23" spans="1:16" ht="12.5">
      <c r="A23" s="845"/>
      <c r="B23" s="845"/>
      <c r="C23" s="845"/>
      <c r="D23" s="845"/>
      <c r="E23" s="845"/>
      <c r="F23" s="845"/>
      <c r="G23" s="845"/>
      <c r="H23" s="845"/>
      <c r="I23" s="845"/>
      <c r="J23" s="845"/>
      <c r="K23" s="845"/>
      <c r="L23" s="845"/>
      <c r="M23" s="845"/>
      <c r="N23" s="845"/>
      <c r="O23" s="845"/>
      <c r="P23" s="845"/>
    </row>
    <row r="24" spans="1:16" ht="12.5">
      <c r="A24" s="845"/>
      <c r="B24" s="845"/>
      <c r="C24" s="845"/>
      <c r="D24" s="845"/>
      <c r="E24" s="845"/>
      <c r="F24" s="845"/>
      <c r="G24" s="845"/>
      <c r="H24" s="845"/>
      <c r="I24" s="845"/>
      <c r="J24" s="845"/>
      <c r="K24" s="845"/>
      <c r="L24" s="845"/>
      <c r="M24" s="845"/>
      <c r="N24" s="845"/>
      <c r="O24" s="845"/>
      <c r="P24" s="845"/>
    </row>
    <row r="25" spans="1:16" ht="12.5">
      <c r="A25" s="845" t="s">
        <v>578</v>
      </c>
      <c r="B25" s="845"/>
      <c r="C25" s="845"/>
      <c r="D25" s="845"/>
      <c r="E25" s="845"/>
      <c r="F25" s="845"/>
      <c r="G25" s="845"/>
      <c r="H25" s="845"/>
      <c r="I25" s="845"/>
      <c r="J25" s="845"/>
      <c r="K25" s="845"/>
      <c r="L25" s="845"/>
      <c r="M25" s="845"/>
      <c r="N25" s="845"/>
      <c r="O25" s="845"/>
      <c r="P25" s="845"/>
    </row>
    <row r="26" spans="1:16" ht="5.25" customHeight="1">
      <c r="A26" s="845"/>
      <c r="B26" s="845"/>
      <c r="C26" s="845"/>
      <c r="D26" s="845"/>
      <c r="E26" s="845"/>
      <c r="F26" s="845"/>
      <c r="G26" s="845"/>
      <c r="H26" s="845"/>
      <c r="I26" s="845"/>
      <c r="J26" s="845"/>
      <c r="K26" s="845"/>
      <c r="L26" s="845"/>
      <c r="M26" s="845"/>
      <c r="N26" s="845"/>
      <c r="O26" s="845"/>
      <c r="P26" s="845"/>
    </row>
    <row r="27" spans="1:16" ht="12.5">
      <c r="A27" s="911"/>
      <c r="B27" s="920"/>
      <c r="C27" s="920"/>
      <c r="D27" s="920"/>
      <c r="E27" s="920"/>
      <c r="F27" s="920"/>
      <c r="G27" s="920"/>
      <c r="H27" s="920"/>
      <c r="I27" s="920"/>
      <c r="J27" s="920"/>
      <c r="K27" s="920"/>
      <c r="L27" s="920"/>
      <c r="M27" s="920"/>
      <c r="N27" s="920"/>
      <c r="O27" s="920"/>
      <c r="P27" s="921"/>
    </row>
    <row r="28" spans="1:16" ht="12.5">
      <c r="A28" s="912"/>
      <c r="B28" s="922"/>
      <c r="C28" s="922"/>
      <c r="D28" s="922"/>
      <c r="E28" s="922"/>
      <c r="F28" s="922"/>
      <c r="G28" s="922"/>
      <c r="H28" s="922"/>
      <c r="I28" s="922"/>
      <c r="J28" s="922"/>
      <c r="K28" s="922"/>
      <c r="L28" s="922"/>
      <c r="M28" s="922"/>
      <c r="N28" s="922"/>
      <c r="O28" s="922"/>
      <c r="P28" s="923"/>
    </row>
    <row r="29" spans="1:16" ht="12.5">
      <c r="A29" s="912"/>
      <c r="B29" s="922"/>
      <c r="C29" s="922"/>
      <c r="D29" s="922"/>
      <c r="E29" s="922"/>
      <c r="F29" s="922"/>
      <c r="G29" s="922"/>
      <c r="H29" s="922"/>
      <c r="I29" s="922"/>
      <c r="J29" s="922"/>
      <c r="K29" s="922"/>
      <c r="L29" s="922"/>
      <c r="M29" s="922"/>
      <c r="N29" s="922"/>
      <c r="O29" s="922"/>
      <c r="P29" s="923"/>
    </row>
    <row r="30" spans="1:16" ht="12.5">
      <c r="A30" s="912"/>
      <c r="B30" s="922"/>
      <c r="C30" s="922"/>
      <c r="D30" s="922"/>
      <c r="E30" s="922"/>
      <c r="F30" s="922"/>
      <c r="G30" s="922"/>
      <c r="H30" s="922"/>
      <c r="I30" s="922"/>
      <c r="J30" s="922"/>
      <c r="K30" s="922"/>
      <c r="L30" s="922"/>
      <c r="M30" s="922"/>
      <c r="N30" s="922"/>
      <c r="O30" s="922"/>
      <c r="P30" s="923"/>
    </row>
    <row r="31" spans="1:16" ht="12.5">
      <c r="A31" s="912"/>
      <c r="B31" s="922"/>
      <c r="C31" s="922"/>
      <c r="D31" s="922"/>
      <c r="E31" s="922"/>
      <c r="F31" s="922"/>
      <c r="G31" s="922"/>
      <c r="H31" s="922"/>
      <c r="I31" s="922"/>
      <c r="J31" s="922"/>
      <c r="K31" s="922"/>
      <c r="L31" s="922"/>
      <c r="M31" s="922"/>
      <c r="N31" s="922"/>
      <c r="O31" s="922"/>
      <c r="P31" s="923"/>
    </row>
    <row r="32" spans="1:16" ht="12.5">
      <c r="A32" s="913"/>
      <c r="B32" s="924"/>
      <c r="C32" s="924"/>
      <c r="D32" s="924"/>
      <c r="E32" s="924"/>
      <c r="F32" s="924"/>
      <c r="G32" s="924"/>
      <c r="H32" s="924"/>
      <c r="I32" s="924"/>
      <c r="J32" s="924"/>
      <c r="K32" s="924"/>
      <c r="L32" s="924"/>
      <c r="M32" s="924"/>
      <c r="N32" s="924"/>
      <c r="O32" s="924"/>
      <c r="P32" s="925"/>
    </row>
    <row r="33" spans="1:16" ht="12.5">
      <c r="A33" s="845"/>
      <c r="B33" s="906"/>
      <c r="C33" s="906"/>
      <c r="D33" s="906"/>
      <c r="E33" s="906"/>
      <c r="F33" s="906"/>
      <c r="G33" s="906"/>
      <c r="H33" s="906"/>
      <c r="I33" s="906"/>
      <c r="J33" s="906"/>
      <c r="K33" s="906"/>
      <c r="L33" s="906"/>
      <c r="M33" s="906"/>
      <c r="N33" s="906"/>
      <c r="O33" s="906"/>
      <c r="P33" s="906"/>
    </row>
    <row r="34" spans="1:16" ht="12.5">
      <c r="A34" s="845" t="s">
        <v>579</v>
      </c>
      <c r="B34" s="845"/>
      <c r="C34" s="845"/>
      <c r="D34" s="845"/>
      <c r="E34" s="845"/>
      <c r="F34" s="845"/>
      <c r="G34" s="845"/>
      <c r="H34" s="845"/>
      <c r="I34" s="845"/>
      <c r="J34" s="845"/>
      <c r="K34" s="845"/>
      <c r="L34" s="845"/>
      <c r="M34" s="845"/>
      <c r="N34" s="845"/>
      <c r="O34" s="845"/>
      <c r="P34" s="845"/>
    </row>
    <row r="35" spans="1:16" ht="5.25" customHeight="1">
      <c r="A35" s="845"/>
      <c r="B35" s="845"/>
      <c r="C35" s="845"/>
      <c r="D35" s="845"/>
      <c r="E35" s="845"/>
      <c r="F35" s="845"/>
      <c r="G35" s="845"/>
      <c r="H35" s="845"/>
      <c r="I35" s="845"/>
      <c r="J35" s="845"/>
      <c r="K35" s="845"/>
      <c r="L35" s="845"/>
      <c r="M35" s="845"/>
      <c r="N35" s="845"/>
      <c r="O35" s="845"/>
      <c r="P35" s="845"/>
    </row>
    <row r="36" spans="1:16" ht="12.5">
      <c r="A36" s="911"/>
      <c r="B36" s="920"/>
      <c r="C36" s="920"/>
      <c r="D36" s="920"/>
      <c r="E36" s="920"/>
      <c r="F36" s="920"/>
      <c r="G36" s="920"/>
      <c r="H36" s="920"/>
      <c r="I36" s="920"/>
      <c r="J36" s="920"/>
      <c r="K36" s="920"/>
      <c r="L36" s="920"/>
      <c r="M36" s="920"/>
      <c r="N36" s="920"/>
      <c r="O36" s="920"/>
      <c r="P36" s="921"/>
    </row>
    <row r="37" spans="1:16" ht="12.5">
      <c r="A37" s="912"/>
      <c r="B37" s="922"/>
      <c r="C37" s="922"/>
      <c r="D37" s="922"/>
      <c r="E37" s="922"/>
      <c r="F37" s="922"/>
      <c r="G37" s="922"/>
      <c r="H37" s="922"/>
      <c r="I37" s="922"/>
      <c r="J37" s="922"/>
      <c r="K37" s="922"/>
      <c r="L37" s="922"/>
      <c r="M37" s="922"/>
      <c r="N37" s="922"/>
      <c r="O37" s="922"/>
      <c r="P37" s="923"/>
    </row>
    <row r="38" spans="1:16" ht="12.5">
      <c r="A38" s="912"/>
      <c r="B38" s="922"/>
      <c r="C38" s="922"/>
      <c r="D38" s="922"/>
      <c r="E38" s="922"/>
      <c r="F38" s="922"/>
      <c r="G38" s="922"/>
      <c r="H38" s="922"/>
      <c r="I38" s="922"/>
      <c r="J38" s="922"/>
      <c r="K38" s="922"/>
      <c r="L38" s="922"/>
      <c r="M38" s="922"/>
      <c r="N38" s="922"/>
      <c r="O38" s="922"/>
      <c r="P38" s="923"/>
    </row>
    <row r="39" spans="1:16" ht="12.5">
      <c r="A39" s="912"/>
      <c r="B39" s="922"/>
      <c r="C39" s="922"/>
      <c r="D39" s="922"/>
      <c r="E39" s="922"/>
      <c r="F39" s="922"/>
      <c r="G39" s="922"/>
      <c r="H39" s="922"/>
      <c r="I39" s="922"/>
      <c r="J39" s="922"/>
      <c r="K39" s="922"/>
      <c r="L39" s="922"/>
      <c r="M39" s="922"/>
      <c r="N39" s="922"/>
      <c r="O39" s="922"/>
      <c r="P39" s="923"/>
    </row>
    <row r="40" spans="1:16" ht="12.5">
      <c r="A40" s="912"/>
      <c r="B40" s="922"/>
      <c r="C40" s="922"/>
      <c r="D40" s="922"/>
      <c r="E40" s="922"/>
      <c r="F40" s="922"/>
      <c r="G40" s="922"/>
      <c r="H40" s="922"/>
      <c r="I40" s="922"/>
      <c r="J40" s="922"/>
      <c r="K40" s="922"/>
      <c r="L40" s="922"/>
      <c r="M40" s="922"/>
      <c r="N40" s="922"/>
      <c r="O40" s="922"/>
      <c r="P40" s="923"/>
    </row>
    <row r="41" spans="1:16" ht="12.5">
      <c r="A41" s="913"/>
      <c r="B41" s="924"/>
      <c r="C41" s="924"/>
      <c r="D41" s="924"/>
      <c r="E41" s="924"/>
      <c r="F41" s="924"/>
      <c r="G41" s="924"/>
      <c r="H41" s="924"/>
      <c r="I41" s="924"/>
      <c r="J41" s="924"/>
      <c r="K41" s="924"/>
      <c r="L41" s="924"/>
      <c r="M41" s="924"/>
      <c r="N41" s="924"/>
      <c r="O41" s="924"/>
      <c r="P41" s="925"/>
    </row>
    <row r="42" spans="1:16" s="870" customFormat="1" ht="12.5">
      <c r="A42" s="847"/>
      <c r="B42" s="847"/>
      <c r="C42" s="847"/>
      <c r="D42" s="847"/>
      <c r="E42" s="847"/>
      <c r="F42" s="847"/>
      <c r="G42" s="847"/>
      <c r="H42" s="847"/>
      <c r="I42" s="847"/>
      <c r="J42" s="847"/>
      <c r="K42" s="847"/>
      <c r="L42" s="847"/>
      <c r="M42" s="847"/>
      <c r="N42" s="847"/>
      <c r="O42" s="847"/>
      <c r="P42" s="847"/>
    </row>
    <row r="43" spans="1:16" s="870" customFormat="1" ht="12.5">
      <c r="A43" s="845" t="s">
        <v>580</v>
      </c>
      <c r="B43" s="845"/>
      <c r="C43" s="845"/>
      <c r="D43" s="845"/>
      <c r="E43" s="845"/>
      <c r="F43" s="845"/>
      <c r="G43" s="845"/>
      <c r="H43" s="845"/>
      <c r="I43" s="845"/>
      <c r="J43" s="845"/>
      <c r="K43" s="845"/>
      <c r="L43" s="845"/>
      <c r="M43" s="845"/>
      <c r="N43" s="845"/>
      <c r="O43" s="845"/>
      <c r="P43" s="845"/>
    </row>
    <row r="44" spans="1:16" s="870" customFormat="1" ht="5.25" customHeight="1">
      <c r="A44" s="845"/>
      <c r="B44" s="845"/>
      <c r="C44" s="845"/>
      <c r="D44" s="845"/>
      <c r="E44" s="845"/>
      <c r="F44" s="845"/>
      <c r="G44" s="845"/>
      <c r="H44" s="845"/>
      <c r="I44" s="845"/>
      <c r="J44" s="845"/>
      <c r="K44" s="845"/>
      <c r="L44" s="845"/>
      <c r="M44" s="845"/>
      <c r="N44" s="845"/>
      <c r="O44" s="845"/>
      <c r="P44" s="845"/>
    </row>
    <row r="45" spans="1:16" s="870" customFormat="1" ht="12.5">
      <c r="A45" s="911"/>
      <c r="B45" s="920"/>
      <c r="C45" s="920"/>
      <c r="D45" s="920"/>
      <c r="E45" s="920"/>
      <c r="F45" s="920"/>
      <c r="G45" s="920"/>
      <c r="H45" s="920"/>
      <c r="I45" s="920"/>
      <c r="J45" s="920"/>
      <c r="K45" s="920"/>
      <c r="L45" s="920"/>
      <c r="M45" s="920"/>
      <c r="N45" s="920"/>
      <c r="O45" s="920"/>
      <c r="P45" s="921"/>
    </row>
    <row r="46" spans="1:16" s="870" customFormat="1" ht="12.5">
      <c r="A46" s="912"/>
      <c r="B46" s="922"/>
      <c r="C46" s="922"/>
      <c r="D46" s="922"/>
      <c r="E46" s="922"/>
      <c r="F46" s="922"/>
      <c r="G46" s="922"/>
      <c r="H46" s="922"/>
      <c r="I46" s="922"/>
      <c r="J46" s="922"/>
      <c r="K46" s="922"/>
      <c r="L46" s="922"/>
      <c r="M46" s="922"/>
      <c r="N46" s="922"/>
      <c r="O46" s="922"/>
      <c r="P46" s="923"/>
    </row>
    <row r="47" spans="1:16" s="870" customFormat="1" ht="12.5">
      <c r="A47" s="912"/>
      <c r="B47" s="922"/>
      <c r="C47" s="922"/>
      <c r="D47" s="922"/>
      <c r="E47" s="922"/>
      <c r="F47" s="922"/>
      <c r="G47" s="922"/>
      <c r="H47" s="922"/>
      <c r="I47" s="922"/>
      <c r="J47" s="922"/>
      <c r="K47" s="922"/>
      <c r="L47" s="922"/>
      <c r="M47" s="922"/>
      <c r="N47" s="922"/>
      <c r="O47" s="922"/>
      <c r="P47" s="923"/>
    </row>
    <row r="48" spans="1:16" s="870" customFormat="1" ht="12.5">
      <c r="A48" s="912"/>
      <c r="B48" s="922"/>
      <c r="C48" s="922"/>
      <c r="D48" s="922"/>
      <c r="E48" s="922"/>
      <c r="F48" s="922"/>
      <c r="G48" s="922"/>
      <c r="H48" s="922"/>
      <c r="I48" s="922"/>
      <c r="J48" s="922"/>
      <c r="K48" s="922"/>
      <c r="L48" s="922"/>
      <c r="M48" s="922"/>
      <c r="N48" s="922"/>
      <c r="O48" s="922"/>
      <c r="P48" s="923"/>
    </row>
    <row r="49" spans="1:16" s="870" customFormat="1" ht="12.5">
      <c r="A49" s="912"/>
      <c r="B49" s="922"/>
      <c r="C49" s="922"/>
      <c r="D49" s="922"/>
      <c r="E49" s="922"/>
      <c r="F49" s="922"/>
      <c r="G49" s="922"/>
      <c r="H49" s="922"/>
      <c r="I49" s="922"/>
      <c r="J49" s="922"/>
      <c r="K49" s="922"/>
      <c r="L49" s="922"/>
      <c r="M49" s="922"/>
      <c r="N49" s="922"/>
      <c r="O49" s="922"/>
      <c r="P49" s="923"/>
    </row>
    <row r="50" spans="1:16" s="870" customFormat="1" ht="12.5">
      <c r="A50" s="913"/>
      <c r="B50" s="924"/>
      <c r="C50" s="924"/>
      <c r="D50" s="924"/>
      <c r="E50" s="924"/>
      <c r="F50" s="924"/>
      <c r="G50" s="924"/>
      <c r="H50" s="924"/>
      <c r="I50" s="924"/>
      <c r="J50" s="924"/>
      <c r="K50" s="924"/>
      <c r="L50" s="924"/>
      <c r="M50" s="924"/>
      <c r="N50" s="924"/>
      <c r="O50" s="924"/>
      <c r="P50" s="925"/>
    </row>
    <row r="51" spans="1:16" s="870" customFormat="1" ht="12.5">
      <c r="A51" s="847"/>
      <c r="B51" s="847"/>
      <c r="C51" s="847"/>
      <c r="D51" s="847"/>
      <c r="E51" s="847"/>
      <c r="F51" s="847"/>
      <c r="G51" s="847"/>
      <c r="H51" s="847"/>
      <c r="I51" s="847"/>
      <c r="J51" s="847"/>
      <c r="K51" s="847"/>
      <c r="L51" s="847"/>
      <c r="M51" s="847"/>
      <c r="N51" s="847"/>
      <c r="O51" s="847"/>
      <c r="P51" s="847"/>
    </row>
    <row r="52" spans="1:16" s="870" customFormat="1" ht="12.5">
      <c r="A52" s="847"/>
      <c r="B52" s="847"/>
      <c r="C52" s="847"/>
      <c r="D52" s="847"/>
      <c r="E52" s="847"/>
      <c r="F52" s="847"/>
      <c r="G52" s="847"/>
      <c r="H52" s="847"/>
      <c r="I52" s="847"/>
      <c r="J52" s="847"/>
      <c r="K52" s="847"/>
      <c r="L52" s="847"/>
      <c r="M52" s="847"/>
      <c r="N52" s="847"/>
      <c r="O52" s="847"/>
      <c r="P52" s="847"/>
    </row>
    <row r="53" spans="1:16" s="870" customFormat="1" ht="12.5">
      <c r="A53" s="907" t="s">
        <v>61</v>
      </c>
      <c r="B53" s="847"/>
      <c r="C53" s="847"/>
      <c r="D53" s="847"/>
      <c r="E53" s="847"/>
      <c r="F53" s="847"/>
      <c r="G53" s="847"/>
      <c r="H53" s="847"/>
      <c r="I53" s="847"/>
      <c r="J53" s="847"/>
      <c r="K53" s="847"/>
      <c r="L53" s="847"/>
      <c r="M53" s="847"/>
      <c r="N53" s="847"/>
      <c r="O53" s="847"/>
      <c r="P53" s="847"/>
    </row>
    <row r="54" spans="1:16" s="870" customFormat="1" ht="12.5">
      <c r="A54" s="847" t="s">
        <v>581</v>
      </c>
      <c r="B54" s="847"/>
      <c r="C54" s="847"/>
      <c r="D54" s="847"/>
      <c r="E54" s="847"/>
      <c r="F54" s="847"/>
      <c r="G54" s="847"/>
      <c r="H54" s="847"/>
      <c r="I54" s="847"/>
      <c r="J54" s="847"/>
      <c r="K54" s="847"/>
      <c r="L54" s="847"/>
      <c r="M54" s="847"/>
      <c r="N54" s="847"/>
      <c r="O54" s="847"/>
      <c r="P54" s="847"/>
    </row>
    <row r="55" spans="1:16" s="870" customFormat="1" ht="12.5">
      <c r="A55" s="847" t="s">
        <v>582</v>
      </c>
      <c r="B55" s="847"/>
      <c r="C55" s="847"/>
      <c r="D55" s="847"/>
      <c r="E55" s="847"/>
      <c r="F55" s="847"/>
      <c r="G55" s="847"/>
      <c r="H55" s="847"/>
      <c r="I55" s="847"/>
      <c r="J55" s="847"/>
      <c r="K55" s="847"/>
      <c r="L55" s="847"/>
      <c r="M55" s="847"/>
      <c r="N55" s="847"/>
      <c r="O55" s="847"/>
      <c r="P55" s="847"/>
    </row>
    <row r="56" spans="1:16" s="870" customFormat="1" ht="12.5">
      <c r="B56" s="847"/>
      <c r="C56" s="847"/>
      <c r="D56" s="847"/>
      <c r="E56" s="847"/>
      <c r="F56" s="847"/>
      <c r="G56" s="847"/>
      <c r="H56" s="847"/>
      <c r="I56" s="847"/>
      <c r="J56" s="847"/>
      <c r="K56" s="847"/>
      <c r="L56" s="847"/>
      <c r="M56" s="847"/>
      <c r="N56" s="847"/>
      <c r="O56" s="847"/>
      <c r="P56" s="847"/>
    </row>
    <row r="57" spans="1:16" s="870" customFormat="1" ht="12.5">
      <c r="A57" s="847"/>
      <c r="B57" s="847"/>
      <c r="C57" s="847"/>
      <c r="D57" s="847"/>
      <c r="E57" s="847"/>
      <c r="F57" s="847"/>
      <c r="G57" s="847"/>
      <c r="H57" s="847"/>
      <c r="I57" s="847"/>
      <c r="J57" s="847"/>
      <c r="K57" s="847"/>
      <c r="L57" s="847"/>
      <c r="M57" s="847"/>
      <c r="N57" s="847"/>
      <c r="O57" s="847"/>
      <c r="P57" s="847"/>
    </row>
    <row r="58" spans="1:16" s="870" customFormat="1" ht="12.5">
      <c r="A58" s="847"/>
      <c r="B58" s="847"/>
      <c r="C58" s="847"/>
      <c r="D58" s="847"/>
      <c r="E58" s="847"/>
      <c r="F58" s="847"/>
      <c r="G58" s="847"/>
      <c r="H58" s="847"/>
      <c r="I58" s="847"/>
      <c r="J58" s="847"/>
      <c r="K58" s="847"/>
      <c r="L58" s="847"/>
      <c r="M58" s="847"/>
      <c r="N58" s="847"/>
      <c r="O58" s="847"/>
      <c r="P58" s="847"/>
    </row>
    <row r="59" spans="1:16" s="870" customFormat="1"/>
    <row r="60" spans="1:16" s="870" customFormat="1"/>
    <row r="62" spans="1:16" s="909" customFormat="1" ht="35.15" customHeight="1">
      <c r="A62" s="908" t="s">
        <v>94</v>
      </c>
    </row>
    <row r="64" spans="1:16" ht="23.25" customHeight="1">
      <c r="A64" s="1036" t="s">
        <v>583</v>
      </c>
      <c r="B64" s="1037"/>
      <c r="C64" s="1037"/>
      <c r="D64" s="1037"/>
      <c r="E64" s="1036" t="s">
        <v>584</v>
      </c>
      <c r="F64" s="1037"/>
      <c r="G64" s="1037"/>
      <c r="H64" s="1037"/>
      <c r="I64" s="1036" t="s">
        <v>585</v>
      </c>
      <c r="J64" s="1037"/>
      <c r="K64" s="1037"/>
      <c r="L64" s="1038"/>
      <c r="M64"/>
      <c r="N64"/>
      <c r="O64"/>
      <c r="P64"/>
    </row>
    <row r="65" spans="1:16" s="905" customFormat="1" ht="49.5" customHeight="1">
      <c r="A65" s="910" t="s">
        <v>84</v>
      </c>
      <c r="B65" s="910" t="s">
        <v>85</v>
      </c>
      <c r="C65" s="910" t="s">
        <v>86</v>
      </c>
      <c r="D65" s="910" t="s">
        <v>87</v>
      </c>
      <c r="E65" s="910" t="s">
        <v>84</v>
      </c>
      <c r="F65" s="910" t="s">
        <v>85</v>
      </c>
      <c r="G65" s="910" t="s">
        <v>86</v>
      </c>
      <c r="H65" s="910" t="s">
        <v>87</v>
      </c>
      <c r="I65" s="910" t="s">
        <v>84</v>
      </c>
      <c r="J65" s="910" t="s">
        <v>85</v>
      </c>
      <c r="K65" s="910" t="s">
        <v>86</v>
      </c>
      <c r="L65" s="910" t="s">
        <v>87</v>
      </c>
      <c r="M65"/>
      <c r="N65"/>
      <c r="O65"/>
      <c r="P65"/>
    </row>
    <row r="66" spans="1:16" ht="20.149999999999999" customHeight="1">
      <c r="A66" s="1039"/>
      <c r="B66" s="1039"/>
      <c r="C66" s="1040">
        <f>B66-A66</f>
        <v>0</v>
      </c>
      <c r="D66" s="1041">
        <f>IF(B66&lt;&gt;0,A66/B66,0)</f>
        <v>0</v>
      </c>
      <c r="E66" s="1039"/>
      <c r="F66" s="1039"/>
      <c r="G66" s="1040">
        <f>F66-E66</f>
        <v>0</v>
      </c>
      <c r="H66" s="1041">
        <f>IF(F66&lt;&gt;0,E66/F66,0)</f>
        <v>0</v>
      </c>
      <c r="I66" s="1039"/>
      <c r="J66" s="1039"/>
      <c r="K66" s="1040">
        <f>J66-I66</f>
        <v>0</v>
      </c>
      <c r="L66" s="1041">
        <f>IF(J66&lt;&gt;0,I66/J66,0)</f>
        <v>0</v>
      </c>
      <c r="M66"/>
      <c r="N66"/>
      <c r="O66"/>
      <c r="P66"/>
    </row>
    <row r="67" spans="1:16" ht="12.5">
      <c r="A67" s="845"/>
      <c r="B67" s="845"/>
      <c r="C67" s="845"/>
      <c r="D67" s="845"/>
      <c r="E67" s="845"/>
      <c r="F67" s="845"/>
      <c r="G67" s="845"/>
      <c r="H67" s="845"/>
      <c r="I67" s="845"/>
      <c r="J67" s="845"/>
      <c r="K67" s="845"/>
      <c r="L67" s="845"/>
      <c r="M67" s="845"/>
      <c r="N67" s="845"/>
      <c r="O67" s="845"/>
    </row>
    <row r="68" spans="1:16" ht="12.5">
      <c r="A68" s="845"/>
      <c r="B68" s="845"/>
      <c r="C68" s="845"/>
      <c r="D68" s="845"/>
      <c r="E68" s="845"/>
      <c r="F68" s="845"/>
      <c r="G68" s="845"/>
      <c r="H68" s="845"/>
      <c r="I68" s="845"/>
      <c r="J68" s="845"/>
      <c r="K68" s="845"/>
      <c r="L68" s="845"/>
      <c r="M68" s="845"/>
      <c r="N68" s="845"/>
      <c r="O68" s="845"/>
    </row>
    <row r="69" spans="1:16" ht="75" customHeight="1">
      <c r="A69" s="1042" t="s">
        <v>575</v>
      </c>
      <c r="B69" s="1042" t="s">
        <v>586</v>
      </c>
      <c r="C69" s="1042" t="s">
        <v>587</v>
      </c>
      <c r="D69" s="845"/>
      <c r="E69" s="845"/>
      <c r="F69" s="845"/>
      <c r="G69" s="845"/>
      <c r="H69" s="845"/>
      <c r="I69" s="845"/>
      <c r="J69" s="845"/>
      <c r="K69" s="845"/>
      <c r="L69" s="845"/>
      <c r="M69" s="845"/>
      <c r="N69" s="845"/>
      <c r="O69" s="845"/>
    </row>
    <row r="70" spans="1:16" s="905" customFormat="1" ht="49.5" customHeight="1">
      <c r="A70" s="910" t="s">
        <v>88</v>
      </c>
      <c r="B70" s="910" t="s">
        <v>88</v>
      </c>
      <c r="C70" s="910" t="s">
        <v>88</v>
      </c>
      <c r="D70" s="1043"/>
      <c r="E70" s="1043"/>
      <c r="F70" s="1043"/>
      <c r="G70" s="1043"/>
      <c r="H70" s="1043"/>
      <c r="I70" s="1043"/>
      <c r="J70" s="1043"/>
      <c r="K70" s="1043"/>
      <c r="L70" s="1043"/>
      <c r="M70" s="1043"/>
      <c r="N70" s="1043"/>
      <c r="O70" s="1043"/>
    </row>
    <row r="71" spans="1:16" ht="20.149999999999999" customHeight="1">
      <c r="A71" s="1044"/>
      <c r="B71" s="1044"/>
      <c r="C71" s="1044"/>
      <c r="D71" s="845"/>
      <c r="E71" s="845"/>
      <c r="F71" s="845"/>
      <c r="G71" s="845"/>
      <c r="H71" s="845"/>
      <c r="I71" s="845"/>
      <c r="J71" s="845"/>
      <c r="K71" s="845"/>
      <c r="L71" s="845"/>
      <c r="M71" s="845"/>
      <c r="N71" s="845"/>
      <c r="O71" s="845"/>
    </row>
    <row r="72" spans="1:16" ht="12.5">
      <c r="A72" s="845"/>
      <c r="B72" s="845"/>
      <c r="C72" s="845"/>
      <c r="D72" s="845"/>
      <c r="E72" s="845"/>
      <c r="F72" s="845"/>
      <c r="G72" s="845"/>
      <c r="H72" s="845"/>
      <c r="I72" s="845"/>
      <c r="J72" s="845"/>
      <c r="K72" s="845"/>
      <c r="L72" s="845"/>
      <c r="M72" s="845"/>
      <c r="N72" s="845"/>
      <c r="O72" s="845"/>
    </row>
    <row r="73" spans="1:16" ht="12.5">
      <c r="A73" s="845"/>
      <c r="B73" s="845"/>
      <c r="C73" s="845"/>
      <c r="D73" s="845"/>
      <c r="E73" s="845"/>
      <c r="F73" s="845"/>
      <c r="G73" s="845"/>
      <c r="H73" s="845"/>
      <c r="I73" s="845"/>
      <c r="J73" s="845"/>
      <c r="K73" s="845"/>
      <c r="L73" s="845"/>
      <c r="M73" s="845"/>
      <c r="N73" s="845"/>
      <c r="O73" s="845"/>
    </row>
    <row r="74" spans="1:16" s="870" customFormat="1" ht="12.5">
      <c r="A74" s="847" t="s">
        <v>588</v>
      </c>
      <c r="B74" s="847"/>
      <c r="C74" s="847"/>
      <c r="D74" s="847"/>
      <c r="E74" s="847"/>
      <c r="F74" s="847"/>
      <c r="G74" s="847"/>
      <c r="H74" s="847"/>
      <c r="I74" s="847"/>
      <c r="J74" s="847"/>
      <c r="K74" s="847"/>
      <c r="L74" s="847"/>
      <c r="M74" s="847"/>
      <c r="N74" s="847"/>
      <c r="O74" s="847"/>
    </row>
    <row r="75" spans="1:16" ht="4.5" customHeight="1">
      <c r="A75" s="845"/>
      <c r="B75" s="845"/>
      <c r="C75" s="845"/>
      <c r="D75" s="845"/>
      <c r="E75" s="845"/>
      <c r="F75" s="845"/>
      <c r="G75" s="845"/>
      <c r="H75" s="845"/>
      <c r="I75" s="845"/>
      <c r="J75" s="845"/>
      <c r="K75" s="845"/>
      <c r="L75" s="845"/>
      <c r="M75" s="845"/>
      <c r="N75" s="845"/>
      <c r="O75" s="845"/>
    </row>
    <row r="76" spans="1:16" ht="12.5">
      <c r="A76" s="911"/>
      <c r="B76" s="920"/>
      <c r="C76" s="920"/>
      <c r="D76" s="920"/>
      <c r="E76" s="920"/>
      <c r="F76" s="920"/>
      <c r="G76" s="920"/>
      <c r="H76" s="920"/>
      <c r="I76" s="920"/>
      <c r="J76" s="920"/>
      <c r="K76" s="920"/>
      <c r="L76" s="921"/>
      <c r="M76"/>
      <c r="N76"/>
      <c r="O76"/>
      <c r="P76"/>
    </row>
    <row r="77" spans="1:16" ht="12.5">
      <c r="A77" s="912"/>
      <c r="B77" s="922"/>
      <c r="C77" s="922"/>
      <c r="D77" s="922"/>
      <c r="E77" s="922"/>
      <c r="F77" s="922"/>
      <c r="G77" s="922"/>
      <c r="H77" s="922"/>
      <c r="I77" s="922"/>
      <c r="J77" s="922"/>
      <c r="K77" s="922"/>
      <c r="L77" s="923"/>
      <c r="M77"/>
      <c r="N77"/>
      <c r="O77"/>
      <c r="P77"/>
    </row>
    <row r="78" spans="1:16" ht="12.5">
      <c r="A78" s="912"/>
      <c r="B78" s="922"/>
      <c r="C78" s="922"/>
      <c r="D78" s="922"/>
      <c r="E78" s="922"/>
      <c r="F78" s="922"/>
      <c r="G78" s="922"/>
      <c r="H78" s="922"/>
      <c r="I78" s="922"/>
      <c r="J78" s="922"/>
      <c r="K78" s="922"/>
      <c r="L78" s="923"/>
      <c r="M78"/>
      <c r="N78"/>
      <c r="O78"/>
      <c r="P78"/>
    </row>
    <row r="79" spans="1:16" ht="12.5">
      <c r="A79" s="912"/>
      <c r="B79" s="922"/>
      <c r="C79" s="922"/>
      <c r="D79" s="922"/>
      <c r="E79" s="922"/>
      <c r="F79" s="922"/>
      <c r="G79" s="922"/>
      <c r="H79" s="922"/>
      <c r="I79" s="922"/>
      <c r="J79" s="922"/>
      <c r="K79" s="922"/>
      <c r="L79" s="923"/>
      <c r="M79"/>
      <c r="N79"/>
      <c r="O79"/>
      <c r="P79"/>
    </row>
    <row r="80" spans="1:16" ht="12.5">
      <c r="A80" s="912"/>
      <c r="B80" s="922"/>
      <c r="C80" s="922"/>
      <c r="D80" s="922"/>
      <c r="E80" s="922"/>
      <c r="F80" s="922"/>
      <c r="G80" s="922"/>
      <c r="H80" s="922"/>
      <c r="I80" s="922"/>
      <c r="J80" s="922"/>
      <c r="K80" s="922"/>
      <c r="L80" s="923"/>
      <c r="M80"/>
      <c r="N80"/>
      <c r="O80"/>
      <c r="P80"/>
    </row>
    <row r="81" spans="1:16" ht="12.5">
      <c r="A81" s="913"/>
      <c r="B81" s="924"/>
      <c r="C81" s="924"/>
      <c r="D81" s="924"/>
      <c r="E81" s="924"/>
      <c r="F81" s="924"/>
      <c r="G81" s="924"/>
      <c r="H81" s="924"/>
      <c r="I81" s="924"/>
      <c r="J81" s="924"/>
      <c r="K81" s="924"/>
      <c r="L81" s="925"/>
      <c r="M81"/>
      <c r="N81"/>
      <c r="O81"/>
      <c r="P81"/>
    </row>
    <row r="82" spans="1:16" ht="12.5">
      <c r="A82" s="845"/>
      <c r="B82" s="845"/>
      <c r="C82" s="845"/>
      <c r="D82" s="845"/>
      <c r="E82" s="845"/>
      <c r="F82" s="845"/>
      <c r="G82" s="845"/>
      <c r="H82" s="845"/>
      <c r="I82" s="845"/>
      <c r="J82" s="845"/>
      <c r="K82" s="845"/>
      <c r="L82" s="845"/>
      <c r="M82" s="845"/>
      <c r="N82" s="845"/>
      <c r="O82" s="845"/>
    </row>
    <row r="83" spans="1:16" ht="12.5">
      <c r="A83" s="845"/>
      <c r="B83" s="845"/>
      <c r="C83" s="845"/>
      <c r="D83" s="845"/>
      <c r="E83" s="845"/>
      <c r="F83" s="845"/>
      <c r="G83" s="845"/>
      <c r="H83" s="845"/>
      <c r="I83" s="845"/>
      <c r="J83" s="845"/>
      <c r="K83" s="845"/>
      <c r="L83" s="845"/>
      <c r="M83" s="845"/>
      <c r="N83" s="845"/>
      <c r="O83" s="845"/>
    </row>
    <row r="84" spans="1:16" ht="12.5">
      <c r="A84" s="907" t="s">
        <v>61</v>
      </c>
    </row>
    <row r="85" spans="1:16" ht="12.5">
      <c r="A85" s="847" t="s">
        <v>589</v>
      </c>
    </row>
    <row r="86" spans="1:16" ht="12.5">
      <c r="A86" s="847"/>
    </row>
  </sheetData>
  <sheetProtection algorithmName="SHA-512" hashValue="8tfg+hlwVmh5qkcl/BI4tpuoyRmDivi7NDjZZiN8Iwnn/JPqIZphKxsu6pVUz2eBGrjqfyptn44x0xmDnUYe/g==" saltValue="0WRY7qe6VghCPvDb/h2TOQ==" spinCount="100000" sheet="1" objects="1" scenarios="1"/>
  <pageMargins left="1" right="0.75" top="1" bottom="1" header="0.25" footer="0.25"/>
  <pageSetup scale="44" orientation="landscape" r:id="rId1"/>
  <headerFooter scaleWithDoc="0">
    <oddHeader xml:space="preserve">&amp;RState of New Mexico </oddHeader>
    <oddFooter>&amp;LVersion 4.0&amp;RPage &amp;P of &amp;N</oddFooter>
  </headerFooter>
  <rowBreaks count="1" manualBreakCount="1">
    <brk id="60" max="1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E155"/>
  <sheetViews>
    <sheetView showGridLines="0" zoomScale="75" zoomScaleNormal="75" zoomScaleSheetLayoutView="50" workbookViewId="0"/>
  </sheetViews>
  <sheetFormatPr defaultColWidth="9.33203125" defaultRowHeight="10"/>
  <cols>
    <col min="1" max="1" width="86.109375" style="944" customWidth="1"/>
    <col min="2" max="2" width="127.44140625" style="944" customWidth="1"/>
    <col min="3" max="16384" width="9.33203125" style="944"/>
  </cols>
  <sheetData>
    <row r="1" spans="1:5" s="616" customFormat="1" ht="12" customHeight="1"/>
    <row r="2" spans="1:5" s="616" customFormat="1" ht="18" customHeight="1">
      <c r="A2" s="945" t="s">
        <v>177</v>
      </c>
      <c r="B2" s="946"/>
      <c r="C2" s="946"/>
      <c r="D2" s="946"/>
      <c r="E2" s="946"/>
    </row>
    <row r="3" spans="1:5" s="616" customFormat="1" ht="18" customHeight="1">
      <c r="A3" s="628" t="s">
        <v>494</v>
      </c>
      <c r="B3" s="628"/>
      <c r="C3" s="847"/>
      <c r="D3" s="871"/>
      <c r="E3" s="947"/>
    </row>
    <row r="4" spans="1:5" s="616" customFormat="1" ht="12" customHeight="1">
      <c r="A4" s="945"/>
      <c r="B4" s="946"/>
      <c r="C4" s="946"/>
      <c r="D4" s="946"/>
      <c r="E4" s="946"/>
    </row>
    <row r="5" spans="1:5" s="909" customFormat="1" ht="18" customHeight="1">
      <c r="A5" s="625" t="str">
        <f>"MCO Name:  "&amp;'Information Input'!$F$14</f>
        <v xml:space="preserve">MCO Name:  </v>
      </c>
      <c r="B5" s="899"/>
      <c r="C5" s="899"/>
      <c r="D5" s="899"/>
      <c r="E5" s="899"/>
    </row>
    <row r="6" spans="1:5" s="616" customFormat="1" ht="18" customHeight="1">
      <c r="A6" s="628" t="str">
        <f>"Report Submission Type:  "&amp;TEXT('Information Input'!$J$22,"mm/dd/yyyy")</f>
        <v>Report Submission Type:  Quarterly</v>
      </c>
      <c r="B6" s="870"/>
      <c r="C6" s="870"/>
      <c r="D6" s="870"/>
      <c r="E6" s="870"/>
    </row>
    <row r="7" spans="1:5" s="616" customFormat="1" ht="18" customHeight="1">
      <c r="A7" s="628" t="str">
        <f>"Calendar Year Reporting Cycle:  "&amp;'Information Input'!$J$18</f>
        <v>Calendar Year Reporting Cycle:  2019</v>
      </c>
      <c r="B7" s="870"/>
      <c r="C7" s="870"/>
      <c r="D7" s="870"/>
      <c r="E7" s="870"/>
    </row>
    <row r="8" spans="1:5" s="616" customFormat="1" ht="18" customHeight="1">
      <c r="A8" s="628" t="str">
        <f>"Report Period Ending:  "&amp;TEXT('Information Input'!$H$30,"mm/dd/yyyy")</f>
        <v>Report Period Ending:  03/31/2019</v>
      </c>
      <c r="B8" s="870"/>
      <c r="C8" s="870"/>
      <c r="D8" s="870"/>
      <c r="E8" s="870"/>
    </row>
    <row r="9" spans="1:5" s="616" customFormat="1" ht="12" customHeight="1"/>
    <row r="10" spans="1:5" s="616" customFormat="1" ht="11.25" customHeight="1"/>
    <row r="11" spans="1:5" s="616" customFormat="1" ht="15" customHeight="1">
      <c r="A11" s="597" t="s">
        <v>401</v>
      </c>
      <c r="B11" s="598"/>
    </row>
    <row r="12" spans="1:5" s="616" customFormat="1" ht="6" customHeight="1">
      <c r="A12" s="599"/>
      <c r="B12" s="600"/>
    </row>
    <row r="13" spans="1:5" s="616" customFormat="1" ht="15" customHeight="1">
      <c r="A13" s="601" t="s">
        <v>402</v>
      </c>
      <c r="B13" s="602"/>
    </row>
    <row r="14" spans="1:5" s="616" customFormat="1" ht="15" customHeight="1">
      <c r="A14" s="603" t="s">
        <v>403</v>
      </c>
      <c r="B14" s="602"/>
    </row>
    <row r="15" spans="1:5" s="616" customFormat="1" ht="15" customHeight="1">
      <c r="A15" s="603" t="s">
        <v>404</v>
      </c>
      <c r="B15" s="602"/>
    </row>
    <row r="16" spans="1:5" s="616" customFormat="1" ht="15" customHeight="1">
      <c r="A16" s="603" t="s">
        <v>405</v>
      </c>
      <c r="B16" s="602"/>
    </row>
    <row r="17" spans="1:2" s="616" customFormat="1" ht="6" customHeight="1">
      <c r="A17" s="604"/>
      <c r="B17" s="605"/>
    </row>
    <row r="18" spans="1:2" s="616" customFormat="1" ht="15" customHeight="1"/>
    <row r="19" spans="1:2" s="616" customFormat="1" ht="15" customHeight="1">
      <c r="A19" s="948" t="s">
        <v>168</v>
      </c>
      <c r="B19" s="948" t="s">
        <v>169</v>
      </c>
    </row>
    <row r="20" spans="1:2" ht="15" customHeight="1">
      <c r="A20" s="722" t="s">
        <v>464</v>
      </c>
      <c r="B20" s="914"/>
    </row>
    <row r="21" spans="1:2" ht="15" customHeight="1">
      <c r="A21" s="949"/>
      <c r="B21" s="915"/>
    </row>
    <row r="22" spans="1:2" ht="15" customHeight="1">
      <c r="A22" s="949"/>
      <c r="B22" s="915"/>
    </row>
    <row r="23" spans="1:2" ht="15" customHeight="1">
      <c r="A23" s="949"/>
      <c r="B23" s="915"/>
    </row>
    <row r="24" spans="1:2" ht="15" customHeight="1">
      <c r="A24" s="949"/>
      <c r="B24" s="915"/>
    </row>
    <row r="25" spans="1:2" ht="15" customHeight="1">
      <c r="A25" s="950"/>
      <c r="B25" s="916"/>
    </row>
    <row r="26" spans="1:2" ht="15" customHeight="1">
      <c r="A26" s="1273" t="s">
        <v>224</v>
      </c>
      <c r="B26" s="917"/>
    </row>
    <row r="27" spans="1:2" ht="15" customHeight="1">
      <c r="A27" s="1272" t="s">
        <v>170</v>
      </c>
      <c r="B27" s="723"/>
    </row>
    <row r="28" spans="1:2" ht="15" customHeight="1">
      <c r="A28" s="1272" t="s">
        <v>621</v>
      </c>
      <c r="B28" s="723"/>
    </row>
    <row r="29" spans="1:2" ht="15" customHeight="1">
      <c r="A29" s="1272" t="s">
        <v>622</v>
      </c>
      <c r="B29" s="723"/>
    </row>
    <row r="30" spans="1:2" ht="15" customHeight="1">
      <c r="A30" s="1272" t="s">
        <v>623</v>
      </c>
      <c r="B30" s="723"/>
    </row>
    <row r="31" spans="1:2" ht="15" customHeight="1">
      <c r="A31" s="1272" t="s">
        <v>624</v>
      </c>
      <c r="B31" s="723"/>
    </row>
    <row r="32" spans="1:2" ht="15" customHeight="1">
      <c r="A32" s="721"/>
      <c r="B32" s="725"/>
    </row>
    <row r="33" spans="1:2" ht="15" customHeight="1">
      <c r="A33" s="718" t="s">
        <v>224</v>
      </c>
      <c r="B33" s="917"/>
    </row>
    <row r="34" spans="1:2" ht="15" customHeight="1">
      <c r="A34" s="719" t="s">
        <v>170</v>
      </c>
      <c r="B34" s="723"/>
    </row>
    <row r="35" spans="1:2" ht="15" customHeight="1">
      <c r="A35" s="719" t="s">
        <v>619</v>
      </c>
      <c r="B35" s="723"/>
    </row>
    <row r="36" spans="1:2" ht="15" customHeight="1">
      <c r="A36" s="719" t="s">
        <v>620</v>
      </c>
      <c r="B36" s="723"/>
    </row>
    <row r="37" spans="1:2" ht="15" customHeight="1">
      <c r="A37" s="719"/>
      <c r="B37" s="723"/>
    </row>
    <row r="38" spans="1:2" ht="15" customHeight="1">
      <c r="A38" s="721"/>
      <c r="B38" s="725"/>
    </row>
    <row r="39" spans="1:2" ht="15" customHeight="1">
      <c r="A39" s="718" t="s">
        <v>224</v>
      </c>
      <c r="B39" s="917"/>
    </row>
    <row r="40" spans="1:2" ht="15" customHeight="1">
      <c r="A40" s="719" t="s">
        <v>170</v>
      </c>
      <c r="B40" s="723"/>
    </row>
    <row r="41" spans="1:2" ht="15" customHeight="1">
      <c r="A41" s="719" t="s">
        <v>235</v>
      </c>
      <c r="B41" s="723"/>
    </row>
    <row r="42" spans="1:2" ht="15" customHeight="1">
      <c r="A42" s="719" t="s">
        <v>520</v>
      </c>
      <c r="B42" s="723"/>
    </row>
    <row r="43" spans="1:2" ht="15" customHeight="1">
      <c r="A43" s="719" t="s">
        <v>521</v>
      </c>
      <c r="B43" s="723"/>
    </row>
    <row r="44" spans="1:2" ht="15" customHeight="1">
      <c r="A44" s="721"/>
      <c r="B44" s="725"/>
    </row>
    <row r="45" spans="1:2" ht="15" customHeight="1">
      <c r="A45" s="718" t="s">
        <v>224</v>
      </c>
      <c r="B45" s="917"/>
    </row>
    <row r="46" spans="1:2" ht="15" customHeight="1">
      <c r="A46" s="719" t="s">
        <v>170</v>
      </c>
      <c r="B46" s="723"/>
    </row>
    <row r="47" spans="1:2" ht="15" customHeight="1">
      <c r="A47" s="720" t="s">
        <v>475</v>
      </c>
      <c r="B47" s="723"/>
    </row>
    <row r="48" spans="1:2" ht="15" customHeight="1">
      <c r="A48" s="719" t="s">
        <v>476</v>
      </c>
      <c r="B48" s="723"/>
    </row>
    <row r="49" spans="1:2" ht="15" customHeight="1">
      <c r="A49" s="719" t="s">
        <v>477</v>
      </c>
      <c r="B49" s="723"/>
    </row>
    <row r="50" spans="1:2" ht="15" customHeight="1">
      <c r="A50" s="721"/>
      <c r="B50" s="725"/>
    </row>
    <row r="51" spans="1:2" ht="15" customHeight="1">
      <c r="A51" s="703" t="s">
        <v>170</v>
      </c>
      <c r="B51" s="723"/>
    </row>
    <row r="52" spans="1:2" ht="15" customHeight="1">
      <c r="A52" s="703"/>
      <c r="B52" s="723"/>
    </row>
    <row r="53" spans="1:2" ht="15" customHeight="1">
      <c r="A53" s="703"/>
      <c r="B53" s="723"/>
    </row>
    <row r="54" spans="1:2" ht="15" customHeight="1">
      <c r="A54" s="703"/>
      <c r="B54" s="723"/>
    </row>
    <row r="55" spans="1:2" ht="15" customHeight="1">
      <c r="A55" s="703"/>
      <c r="B55" s="723"/>
    </row>
    <row r="56" spans="1:2" ht="15" customHeight="1">
      <c r="A56" s="724"/>
      <c r="B56" s="725"/>
    </row>
    <row r="57" spans="1:2" ht="15" customHeight="1">
      <c r="A57" s="718" t="s">
        <v>224</v>
      </c>
      <c r="B57" s="917"/>
    </row>
    <row r="58" spans="1:2" ht="15" customHeight="1">
      <c r="A58" s="703" t="s">
        <v>171</v>
      </c>
      <c r="B58" s="723"/>
    </row>
    <row r="59" spans="1:2" ht="15" customHeight="1">
      <c r="A59" s="1282" t="s">
        <v>637</v>
      </c>
      <c r="B59" s="723"/>
    </row>
    <row r="60" spans="1:2" ht="15" customHeight="1">
      <c r="A60" s="703" t="s">
        <v>638</v>
      </c>
      <c r="B60" s="723"/>
    </row>
    <row r="61" spans="1:2" ht="15" customHeight="1">
      <c r="A61" s="703" t="s">
        <v>639</v>
      </c>
      <c r="B61" s="1278"/>
    </row>
    <row r="62" spans="1:2" ht="15" customHeight="1">
      <c r="A62" s="1283" t="s">
        <v>640</v>
      </c>
      <c r="B62" s="723"/>
    </row>
    <row r="63" spans="1:2" ht="15" customHeight="1">
      <c r="A63" s="1283" t="s">
        <v>641</v>
      </c>
      <c r="B63" s="723"/>
    </row>
    <row r="64" spans="1:2" ht="15" customHeight="1">
      <c r="A64" s="1283" t="s">
        <v>642</v>
      </c>
      <c r="B64" s="723"/>
    </row>
    <row r="65" spans="1:2" ht="15" customHeight="1">
      <c r="A65" s="724"/>
      <c r="B65" s="725"/>
    </row>
    <row r="66" spans="1:2" ht="15" customHeight="1">
      <c r="A66" s="722" t="s">
        <v>171</v>
      </c>
      <c r="B66" s="917"/>
    </row>
    <row r="67" spans="1:2" ht="15" customHeight="1">
      <c r="A67" s="703"/>
      <c r="B67" s="723"/>
    </row>
    <row r="68" spans="1:2" ht="15" customHeight="1">
      <c r="A68" s="703"/>
      <c r="B68" s="723"/>
    </row>
    <row r="69" spans="1:2" ht="15" customHeight="1">
      <c r="A69" s="703"/>
      <c r="B69" s="723"/>
    </row>
    <row r="70" spans="1:2" ht="15" customHeight="1">
      <c r="A70" s="703"/>
      <c r="B70" s="723"/>
    </row>
    <row r="71" spans="1:2" ht="15" customHeight="1">
      <c r="A71" s="724"/>
      <c r="B71" s="725"/>
    </row>
    <row r="72" spans="1:2" ht="15" customHeight="1">
      <c r="A72" s="703" t="s">
        <v>172</v>
      </c>
      <c r="B72" s="723"/>
    </row>
    <row r="73" spans="1:2" ht="15" customHeight="1">
      <c r="A73" s="703"/>
      <c r="B73" s="723"/>
    </row>
    <row r="74" spans="1:2" ht="15" customHeight="1">
      <c r="A74" s="703"/>
      <c r="B74" s="723"/>
    </row>
    <row r="75" spans="1:2" ht="15" customHeight="1">
      <c r="A75" s="703"/>
      <c r="B75" s="723"/>
    </row>
    <row r="76" spans="1:2" ht="15" customHeight="1">
      <c r="A76" s="703"/>
      <c r="B76" s="723"/>
    </row>
    <row r="77" spans="1:2" ht="15" customHeight="1">
      <c r="A77" s="724"/>
      <c r="B77" s="725"/>
    </row>
    <row r="78" spans="1:2" ht="15" customHeight="1">
      <c r="A78" s="703" t="s">
        <v>239</v>
      </c>
      <c r="B78" s="723"/>
    </row>
    <row r="79" spans="1:2" ht="15" customHeight="1">
      <c r="A79" s="703"/>
      <c r="B79" s="723"/>
    </row>
    <row r="80" spans="1:2" ht="15" customHeight="1">
      <c r="A80" s="703"/>
      <c r="B80" s="723"/>
    </row>
    <row r="81" spans="1:2" ht="15" customHeight="1">
      <c r="A81" s="703"/>
      <c r="B81" s="723"/>
    </row>
    <row r="82" spans="1:2" ht="15" customHeight="1">
      <c r="A82" s="703"/>
      <c r="B82" s="723"/>
    </row>
    <row r="83" spans="1:2" ht="15" customHeight="1">
      <c r="A83" s="724"/>
      <c r="B83" s="725"/>
    </row>
    <row r="84" spans="1:2" ht="15" customHeight="1">
      <c r="A84" s="722" t="s">
        <v>240</v>
      </c>
      <c r="B84" s="917"/>
    </row>
    <row r="85" spans="1:2" ht="15" customHeight="1">
      <c r="A85" s="703"/>
      <c r="B85" s="723"/>
    </row>
    <row r="86" spans="1:2" ht="15" customHeight="1">
      <c r="A86" s="703"/>
      <c r="B86" s="723"/>
    </row>
    <row r="87" spans="1:2" ht="15" customHeight="1">
      <c r="A87" s="703"/>
      <c r="B87" s="723"/>
    </row>
    <row r="88" spans="1:2" ht="15" customHeight="1">
      <c r="A88" s="703"/>
      <c r="B88" s="723"/>
    </row>
    <row r="89" spans="1:2" ht="15" customHeight="1">
      <c r="A89" s="724"/>
      <c r="B89" s="725"/>
    </row>
    <row r="90" spans="1:2" ht="15" customHeight="1">
      <c r="A90" s="722" t="s">
        <v>175</v>
      </c>
      <c r="B90" s="917"/>
    </row>
    <row r="91" spans="1:2" ht="15" customHeight="1">
      <c r="A91" s="703"/>
      <c r="B91" s="723"/>
    </row>
    <row r="92" spans="1:2" ht="15" customHeight="1">
      <c r="A92" s="703"/>
      <c r="B92" s="723"/>
    </row>
    <row r="93" spans="1:2" ht="15" customHeight="1">
      <c r="A93" s="703"/>
      <c r="B93" s="723"/>
    </row>
    <row r="94" spans="1:2" ht="15" customHeight="1">
      <c r="A94" s="703"/>
      <c r="B94" s="723"/>
    </row>
    <row r="95" spans="1:2" ht="15" customHeight="1">
      <c r="A95" s="724"/>
      <c r="B95" s="725"/>
    </row>
    <row r="96" spans="1:2" ht="15" customHeight="1">
      <c r="A96" s="722" t="s">
        <v>648</v>
      </c>
      <c r="B96" s="917"/>
    </row>
    <row r="97" spans="1:2" ht="15" customHeight="1">
      <c r="A97" s="703"/>
      <c r="B97" s="723"/>
    </row>
    <row r="98" spans="1:2" ht="15" customHeight="1">
      <c r="A98" s="703"/>
      <c r="B98" s="723"/>
    </row>
    <row r="99" spans="1:2" ht="15" customHeight="1">
      <c r="A99" s="703"/>
      <c r="B99" s="723"/>
    </row>
    <row r="100" spans="1:2" ht="15" customHeight="1">
      <c r="A100" s="703"/>
      <c r="B100" s="723"/>
    </row>
    <row r="101" spans="1:2" ht="15" customHeight="1">
      <c r="A101" s="724"/>
      <c r="B101" s="725"/>
    </row>
    <row r="102" spans="1:2" ht="15" customHeight="1">
      <c r="A102" s="722" t="s">
        <v>400</v>
      </c>
      <c r="B102" s="917"/>
    </row>
    <row r="103" spans="1:2" ht="15" customHeight="1">
      <c r="A103" s="703"/>
      <c r="B103" s="723"/>
    </row>
    <row r="104" spans="1:2" ht="15" customHeight="1">
      <c r="A104" s="703"/>
      <c r="B104" s="723"/>
    </row>
    <row r="105" spans="1:2" ht="15" customHeight="1">
      <c r="A105" s="703"/>
      <c r="B105" s="723"/>
    </row>
    <row r="106" spans="1:2" ht="15" customHeight="1">
      <c r="A106" s="703"/>
      <c r="B106" s="723"/>
    </row>
    <row r="107" spans="1:2" ht="15" customHeight="1">
      <c r="A107" s="724"/>
      <c r="B107" s="725"/>
    </row>
    <row r="108" spans="1:2" ht="15" customHeight="1">
      <c r="A108" s="722" t="s">
        <v>173</v>
      </c>
      <c r="B108" s="917"/>
    </row>
    <row r="109" spans="1:2" ht="15" customHeight="1">
      <c r="A109" s="703"/>
      <c r="B109" s="723"/>
    </row>
    <row r="110" spans="1:2" ht="15" customHeight="1">
      <c r="A110" s="703"/>
      <c r="B110" s="723"/>
    </row>
    <row r="111" spans="1:2" ht="15" customHeight="1">
      <c r="A111" s="703"/>
      <c r="B111" s="723"/>
    </row>
    <row r="112" spans="1:2" ht="15" customHeight="1">
      <c r="A112" s="703"/>
      <c r="B112" s="723"/>
    </row>
    <row r="113" spans="1:2" ht="15" customHeight="1">
      <c r="A113" s="724"/>
      <c r="B113" s="725"/>
    </row>
    <row r="114" spans="1:2" ht="15" customHeight="1">
      <c r="A114" s="722" t="s">
        <v>209</v>
      </c>
      <c r="B114" s="917"/>
    </row>
    <row r="115" spans="1:2" ht="15" customHeight="1">
      <c r="A115" s="703"/>
      <c r="B115" s="723"/>
    </row>
    <row r="116" spans="1:2" ht="15" customHeight="1">
      <c r="A116" s="703"/>
      <c r="B116" s="723"/>
    </row>
    <row r="117" spans="1:2" ht="15" customHeight="1">
      <c r="A117" s="703"/>
      <c r="B117" s="723"/>
    </row>
    <row r="118" spans="1:2" ht="15" customHeight="1">
      <c r="A118" s="703"/>
      <c r="B118" s="723"/>
    </row>
    <row r="119" spans="1:2" ht="15" customHeight="1">
      <c r="A119" s="724"/>
      <c r="B119" s="725"/>
    </row>
    <row r="120" spans="1:2" ht="15" customHeight="1">
      <c r="A120" s="703" t="s">
        <v>176</v>
      </c>
      <c r="B120" s="723"/>
    </row>
    <row r="121" spans="1:2" ht="15" customHeight="1">
      <c r="A121" s="703"/>
      <c r="B121" s="723"/>
    </row>
    <row r="122" spans="1:2" ht="15" customHeight="1">
      <c r="A122" s="703"/>
      <c r="B122" s="723"/>
    </row>
    <row r="123" spans="1:2" ht="15" customHeight="1">
      <c r="A123" s="703"/>
      <c r="B123" s="723"/>
    </row>
    <row r="124" spans="1:2" ht="15" customHeight="1">
      <c r="A124" s="703"/>
      <c r="B124" s="723"/>
    </row>
    <row r="125" spans="1:2" ht="15" customHeight="1">
      <c r="A125" s="724"/>
      <c r="B125" s="725"/>
    </row>
    <row r="126" spans="1:2" ht="15" customHeight="1">
      <c r="A126" s="703" t="s">
        <v>174</v>
      </c>
      <c r="B126" s="723"/>
    </row>
    <row r="127" spans="1:2" ht="15" customHeight="1">
      <c r="A127" s="703"/>
      <c r="B127" s="723"/>
    </row>
    <row r="128" spans="1:2" ht="15" customHeight="1">
      <c r="A128" s="703"/>
      <c r="B128" s="723"/>
    </row>
    <row r="129" spans="1:2" ht="15" customHeight="1">
      <c r="A129" s="703"/>
      <c r="B129" s="723"/>
    </row>
    <row r="130" spans="1:2" ht="15" customHeight="1">
      <c r="A130" s="703"/>
      <c r="B130" s="723"/>
    </row>
    <row r="131" spans="1:2" ht="15" customHeight="1">
      <c r="A131" s="724"/>
      <c r="B131" s="725"/>
    </row>
    <row r="132" spans="1:2" ht="15" customHeight="1">
      <c r="A132" s="722" t="s">
        <v>272</v>
      </c>
      <c r="B132" s="917"/>
    </row>
    <row r="133" spans="1:2" ht="15" customHeight="1">
      <c r="A133" s="703"/>
      <c r="B133" s="723"/>
    </row>
    <row r="134" spans="1:2" ht="15" customHeight="1">
      <c r="A134" s="703"/>
      <c r="B134" s="723"/>
    </row>
    <row r="135" spans="1:2" ht="15" customHeight="1">
      <c r="A135" s="703"/>
      <c r="B135" s="723"/>
    </row>
    <row r="136" spans="1:2" ht="15" customHeight="1">
      <c r="A136" s="703"/>
      <c r="B136" s="723"/>
    </row>
    <row r="137" spans="1:2" ht="15" customHeight="1">
      <c r="A137" s="724"/>
      <c r="B137" s="725"/>
    </row>
    <row r="138" spans="1:2" ht="15" customHeight="1">
      <c r="A138" s="722" t="s">
        <v>478</v>
      </c>
      <c r="B138" s="917"/>
    </row>
    <row r="139" spans="1:2" ht="15" customHeight="1">
      <c r="A139" s="703"/>
      <c r="B139" s="723"/>
    </row>
    <row r="140" spans="1:2" ht="15" customHeight="1">
      <c r="A140" s="703"/>
      <c r="B140" s="723"/>
    </row>
    <row r="141" spans="1:2" ht="15" customHeight="1">
      <c r="A141" s="703"/>
      <c r="B141" s="723"/>
    </row>
    <row r="142" spans="1:2" ht="15" customHeight="1">
      <c r="A142" s="703"/>
      <c r="B142" s="723"/>
    </row>
    <row r="143" spans="1:2" ht="15" customHeight="1">
      <c r="A143" s="724"/>
      <c r="B143" s="725"/>
    </row>
    <row r="144" spans="1:2" ht="15" customHeight="1">
      <c r="A144" s="718" t="s">
        <v>224</v>
      </c>
      <c r="B144" s="917"/>
    </row>
    <row r="145" spans="1:2" ht="15" customHeight="1">
      <c r="A145" s="703" t="s">
        <v>533</v>
      </c>
      <c r="B145" s="723"/>
    </row>
    <row r="146" spans="1:2" ht="15" customHeight="1">
      <c r="A146" s="703" t="s">
        <v>534</v>
      </c>
      <c r="B146" s="723"/>
    </row>
    <row r="147" spans="1:2" ht="15" customHeight="1">
      <c r="A147" s="703" t="s">
        <v>535</v>
      </c>
      <c r="B147" s="723"/>
    </row>
    <row r="148" spans="1:2" ht="15" customHeight="1">
      <c r="A148" s="703"/>
      <c r="B148" s="723"/>
    </row>
    <row r="149" spans="1:2" ht="15" customHeight="1">
      <c r="A149" s="724"/>
      <c r="B149" s="725"/>
    </row>
    <row r="150" spans="1:2" ht="15" customHeight="1">
      <c r="A150" s="918" t="s">
        <v>479</v>
      </c>
      <c r="B150" s="723"/>
    </row>
    <row r="151" spans="1:2" ht="15" customHeight="1">
      <c r="A151" s="918"/>
      <c r="B151" s="723"/>
    </row>
    <row r="152" spans="1:2" ht="15" customHeight="1">
      <c r="A152" s="918"/>
      <c r="B152" s="723"/>
    </row>
    <row r="153" spans="1:2" ht="15" customHeight="1">
      <c r="A153" s="918"/>
      <c r="B153" s="723"/>
    </row>
    <row r="154" spans="1:2" ht="15" customHeight="1">
      <c r="A154" s="918"/>
      <c r="B154" s="723"/>
    </row>
    <row r="155" spans="1:2" ht="15" customHeight="1">
      <c r="A155" s="919"/>
      <c r="B155" s="725"/>
    </row>
  </sheetData>
  <sheetProtection algorithmName="SHA-512" hashValue="F0Sj9LOui6Yl5gvHtnXzpmpRXlMb6+t1JCbIpW8Y5W3px5+Vz6Y8tmYTCbuinq21ZePspTGQfIpsO98ey4tlDw==" saltValue="4qHVa3RfCgQ28q0oc1vhQA==" spinCount="100000" sheet="1" formatCells="0" formatColumns="0" formatRows="0" insertColumns="0" insertRows="0"/>
  <phoneticPr fontId="16" type="noConversion"/>
  <pageMargins left="1" right="0.75" top="1" bottom="1" header="0.25" footer="0.25"/>
  <pageSetup scale="68" fitToHeight="2" orientation="landscape" r:id="rId1"/>
  <headerFooter scaleWithDoc="0">
    <oddHeader xml:space="preserve">&amp;RState of New Mexico </oddHeader>
    <oddFooter>&amp;LVersion 4.0&amp;RPage &amp;P of &amp;N</oddFooter>
  </headerFooter>
  <rowBreaks count="5" manualBreakCount="5">
    <brk id="44" max="1" man="1"/>
    <brk id="71" max="1" man="1"/>
    <brk id="95" max="1" man="1"/>
    <brk id="119" max="1" man="1"/>
    <brk id="143" max="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J11"/>
  <sheetViews>
    <sheetView showGridLines="0" zoomScale="75" zoomScaleNormal="75" workbookViewId="0"/>
  </sheetViews>
  <sheetFormatPr defaultColWidth="9.33203125" defaultRowHeight="10"/>
  <cols>
    <col min="1" max="1" width="10.44140625" style="944" bestFit="1" customWidth="1"/>
    <col min="2" max="16384" width="9.33203125" style="944"/>
  </cols>
  <sheetData>
    <row r="1" spans="1:10" s="959" customFormat="1">
      <c r="A1" s="870"/>
      <c r="B1" s="870"/>
      <c r="C1" s="870"/>
      <c r="D1" s="870"/>
      <c r="E1" s="870"/>
      <c r="F1" s="870"/>
      <c r="G1" s="870"/>
      <c r="H1" s="870"/>
      <c r="I1" s="870"/>
      <c r="J1" s="870"/>
    </row>
    <row r="2" spans="1:10" s="959" customFormat="1" ht="18">
      <c r="A2" s="625" t="s">
        <v>178</v>
      </c>
      <c r="B2" s="625"/>
      <c r="C2" s="625"/>
      <c r="D2" s="625"/>
      <c r="E2" s="625"/>
      <c r="F2" s="960"/>
      <c r="G2" s="960"/>
      <c r="H2" s="960"/>
      <c r="I2" s="870"/>
      <c r="J2" s="870"/>
    </row>
    <row r="3" spans="1:10" s="959" customFormat="1" ht="18">
      <c r="A3" s="628" t="s">
        <v>494</v>
      </c>
      <c r="B3" s="625"/>
      <c r="C3" s="625"/>
      <c r="D3" s="625"/>
      <c r="E3" s="625"/>
      <c r="F3" s="960"/>
      <c r="G3" s="960"/>
      <c r="H3" s="960"/>
      <c r="I3" s="870"/>
      <c r="J3" s="870"/>
    </row>
    <row r="4" spans="1:10" s="959" customFormat="1" ht="18">
      <c r="A4" s="625" t="s">
        <v>362</v>
      </c>
      <c r="B4" s="625"/>
      <c r="C4" s="625"/>
      <c r="D4" s="625"/>
      <c r="E4" s="625"/>
      <c r="F4" s="960"/>
      <c r="G4" s="960"/>
      <c r="H4" s="960"/>
      <c r="I4" s="870"/>
      <c r="J4" s="870"/>
    </row>
    <row r="5" spans="1:10" s="959" customFormat="1" ht="18">
      <c r="A5" s="625"/>
      <c r="B5" s="625"/>
      <c r="C5" s="625"/>
      <c r="D5" s="625"/>
      <c r="E5" s="625"/>
      <c r="F5" s="960"/>
      <c r="G5" s="960"/>
      <c r="H5" s="960"/>
      <c r="I5" s="870"/>
      <c r="J5" s="870"/>
    </row>
    <row r="6" spans="1:10" s="959" customFormat="1" ht="18">
      <c r="A6" s="625" t="str">
        <f>"MCO Name:  "&amp;'Information Input'!$F$14</f>
        <v xml:space="preserve">MCO Name:  </v>
      </c>
      <c r="B6" s="871"/>
      <c r="C6" s="625"/>
      <c r="D6" s="625"/>
      <c r="E6" s="625"/>
      <c r="F6" s="960"/>
      <c r="G6" s="960"/>
      <c r="H6" s="960"/>
      <c r="I6" s="870"/>
      <c r="J6" s="870"/>
    </row>
    <row r="7" spans="1:10" s="959" customFormat="1" ht="18">
      <c r="A7" s="628" t="str">
        <f>"Report Submission Type:  "&amp;TEXT('Information Input'!$J$22,"mm/dd/yyyy")</f>
        <v>Report Submission Type:  Quarterly</v>
      </c>
      <c r="B7" s="871"/>
      <c r="C7" s="625"/>
      <c r="D7" s="625"/>
      <c r="E7" s="625"/>
      <c r="F7" s="960"/>
      <c r="G7" s="960"/>
      <c r="H7" s="960"/>
      <c r="I7" s="870"/>
      <c r="J7" s="870"/>
    </row>
    <row r="8" spans="1:10" s="959" customFormat="1" ht="18">
      <c r="A8" s="961" t="str">
        <f>"Calendar Year Reporting Cycle:  "&amp;'Information Input'!$J$18</f>
        <v>Calendar Year Reporting Cycle:  2019</v>
      </c>
      <c r="B8" s="871"/>
      <c r="C8" s="625"/>
      <c r="D8" s="625"/>
      <c r="E8" s="625"/>
      <c r="F8" s="960"/>
      <c r="G8" s="960"/>
      <c r="H8" s="960"/>
      <c r="I8" s="870"/>
      <c r="J8" s="870"/>
    </row>
    <row r="9" spans="1:10" s="959" customFormat="1" ht="18">
      <c r="A9" s="628" t="str">
        <f>"Report Period Ending:  "&amp;TEXT('Information Input'!$H$30,"mm/dd/yyyy")</f>
        <v>Report Period Ending:  03/31/2019</v>
      </c>
      <c r="B9" s="871"/>
      <c r="C9" s="625"/>
      <c r="D9" s="625"/>
      <c r="E9" s="625"/>
      <c r="F9" s="960"/>
      <c r="G9" s="960"/>
      <c r="H9" s="960"/>
      <c r="I9" s="870"/>
      <c r="J9" s="870"/>
    </row>
    <row r="10" spans="1:10">
      <c r="A10" s="616"/>
      <c r="B10" s="616"/>
      <c r="C10" s="616"/>
      <c r="D10" s="616"/>
      <c r="E10" s="616"/>
      <c r="F10" s="616"/>
      <c r="G10" s="616"/>
      <c r="H10" s="616"/>
      <c r="I10" s="616"/>
      <c r="J10" s="616"/>
    </row>
    <row r="11" spans="1:10">
      <c r="A11" s="616"/>
      <c r="B11" s="616"/>
      <c r="C11" s="616"/>
      <c r="D11" s="616"/>
      <c r="E11" s="616"/>
      <c r="F11" s="616"/>
      <c r="G11" s="616"/>
      <c r="H11" s="616"/>
      <c r="I11" s="616"/>
      <c r="J11" s="616"/>
    </row>
  </sheetData>
  <sheetProtection algorithmName="SHA-512" hashValue="mKGYx7xih7OyNAYpsDTOjITBFpNMTDFj1U50OwUvH1d5tSG20Nir+tQODPEylMgLWtRgD/pNALiGoeDhx9DR3Q==" saltValue="QzApiO9y6qdOsmrKaLqF7g==" spinCount="100000" sheet="1" formatCells="0" formatColumns="0" formatRows="0" insertColumns="0" insertRows="0"/>
  <phoneticPr fontId="16" type="noConversion"/>
  <pageMargins left="1" right="0.75" top="1" bottom="1" header="0.25" footer="0.25"/>
  <pageSetup scale="79" orientation="landscape" r:id="rId1"/>
  <headerFooter scaleWithDoc="0">
    <oddHeader xml:space="preserve">&amp;RState of New Mexico </oddHeader>
    <oddFooter>&amp;LVersion 4.0&amp;RPage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C123"/>
  <sheetViews>
    <sheetView showGridLines="0" zoomScale="75" zoomScaleNormal="75" workbookViewId="0"/>
  </sheetViews>
  <sheetFormatPr defaultColWidth="9.33203125" defaultRowHeight="10"/>
  <cols>
    <col min="1" max="2" width="3.77734375" style="339" customWidth="1"/>
    <col min="3" max="3" width="69.77734375" style="339" customWidth="1"/>
    <col min="4" max="6" width="3.77734375" style="339" customWidth="1"/>
    <col min="7" max="7" width="69.77734375" style="339" customWidth="1"/>
    <col min="8" max="8" width="3.77734375" style="339" customWidth="1"/>
    <col min="9" max="9" width="16.44140625" style="440" customWidth="1"/>
    <col min="10" max="10" width="3.77734375" style="339" customWidth="1"/>
    <col min="11" max="11" width="16.44140625" style="339" customWidth="1"/>
    <col min="12" max="12" width="3" style="441" customWidth="1"/>
    <col min="13" max="13" width="16.44140625" style="339" customWidth="1"/>
    <col min="14" max="14" width="3.77734375" style="339" customWidth="1"/>
    <col min="15" max="15" width="16.44140625" style="339" customWidth="1"/>
    <col min="16" max="16" width="3.77734375" style="441" customWidth="1"/>
    <col min="17" max="17" width="16.44140625" style="339" customWidth="1"/>
    <col min="18" max="18" width="3.77734375" style="339" customWidth="1"/>
    <col min="19" max="19" width="16.44140625" style="339" customWidth="1"/>
    <col min="20" max="20" width="3.77734375" style="441" customWidth="1"/>
    <col min="21" max="21" width="16.44140625" style="339" customWidth="1"/>
    <col min="22" max="22" width="3.77734375" style="339" customWidth="1"/>
    <col min="23" max="23" width="16.44140625" style="339" customWidth="1"/>
    <col min="24" max="24" width="3.77734375" style="441" customWidth="1"/>
    <col min="25" max="25" width="14.77734375" style="339" customWidth="1"/>
    <col min="26" max="26" width="3.77734375" style="339" customWidth="1"/>
    <col min="27" max="27" width="14.77734375" style="339" customWidth="1"/>
    <col min="28" max="28" width="3.77734375" style="339" customWidth="1"/>
    <col min="29" max="29" width="14.77734375" style="339" customWidth="1"/>
    <col min="30" max="30" width="3.77734375" style="339" customWidth="1"/>
    <col min="31" max="31" width="14.77734375" style="339" customWidth="1"/>
    <col min="32" max="32" width="3.77734375" style="339" customWidth="1"/>
    <col min="33" max="33" width="33.77734375" style="339" customWidth="1"/>
    <col min="34" max="34" width="3.77734375" style="339" customWidth="1"/>
    <col min="35" max="35" width="33.77734375" style="339" customWidth="1"/>
    <col min="36" max="36" width="3.77734375" style="339" customWidth="1"/>
    <col min="37" max="37" width="33.77734375" style="339" customWidth="1"/>
    <col min="38" max="38" width="3.77734375" style="339" customWidth="1"/>
    <col min="39" max="39" width="33.77734375" style="339" customWidth="1"/>
    <col min="40" max="40" width="9.33203125" style="339"/>
    <col min="41" max="44" width="9.33203125" style="339" hidden="1" customWidth="1"/>
    <col min="45" max="45" width="13" style="339" hidden="1" customWidth="1"/>
    <col min="46" max="16384" width="9.33203125" style="339"/>
  </cols>
  <sheetData>
    <row r="1" spans="1:55" s="962" customFormat="1" ht="12" customHeight="1">
      <c r="G1" s="963"/>
      <c r="I1" s="964"/>
      <c r="K1" s="964"/>
      <c r="L1" s="965"/>
      <c r="M1" s="964"/>
      <c r="N1" s="964"/>
      <c r="O1" s="966"/>
      <c r="P1" s="964"/>
      <c r="Q1" s="964"/>
      <c r="S1" s="964"/>
      <c r="T1" s="966"/>
      <c r="U1" s="964"/>
      <c r="V1" s="964"/>
      <c r="W1" s="964"/>
      <c r="X1" s="966"/>
      <c r="Y1" s="964"/>
      <c r="Z1" s="964"/>
      <c r="AA1" s="964"/>
      <c r="AB1" s="964"/>
      <c r="AC1" s="964"/>
      <c r="AD1" s="964"/>
      <c r="AE1" s="964"/>
      <c r="AF1" s="964"/>
      <c r="AO1" s="951" t="s">
        <v>388</v>
      </c>
      <c r="AP1" s="952"/>
      <c r="AQ1" s="952"/>
      <c r="AR1" s="952"/>
      <c r="AS1" s="952"/>
    </row>
    <row r="2" spans="1:55" s="962" customFormat="1" ht="18" customHeight="1">
      <c r="A2" s="572" t="s">
        <v>323</v>
      </c>
      <c r="B2" s="967"/>
      <c r="C2" s="967"/>
      <c r="D2" s="967"/>
      <c r="E2" s="968"/>
      <c r="F2" s="967"/>
      <c r="G2" s="969"/>
      <c r="I2" s="422"/>
      <c r="K2" s="970"/>
      <c r="L2" s="965"/>
      <c r="M2" s="964"/>
      <c r="N2" s="970"/>
      <c r="O2" s="971"/>
      <c r="P2" s="970"/>
      <c r="Q2" s="970"/>
      <c r="S2" s="970"/>
      <c r="T2" s="971"/>
      <c r="U2" s="970"/>
      <c r="V2" s="970"/>
      <c r="W2" s="970"/>
      <c r="X2" s="971"/>
      <c r="Y2" s="970"/>
      <c r="Z2" s="970"/>
      <c r="AA2" s="970"/>
      <c r="AB2" s="970"/>
      <c r="AC2" s="970"/>
      <c r="AD2" s="970"/>
      <c r="AE2" s="970"/>
      <c r="AF2" s="970"/>
      <c r="AG2" s="975" t="s">
        <v>381</v>
      </c>
      <c r="AH2" s="710"/>
      <c r="AI2" s="710"/>
      <c r="AJ2" s="710"/>
      <c r="AK2" s="710"/>
      <c r="AL2" s="710"/>
      <c r="AM2" s="711"/>
      <c r="AO2" s="953" t="s">
        <v>407</v>
      </c>
      <c r="AP2" s="954"/>
      <c r="AQ2" s="954"/>
      <c r="AR2" s="954"/>
      <c r="AS2" s="954"/>
      <c r="AW2" s="616"/>
      <c r="AX2" s="616"/>
      <c r="AY2" s="616"/>
      <c r="AZ2" s="616"/>
      <c r="BA2" s="616"/>
      <c r="BB2" s="616"/>
      <c r="BC2" s="616"/>
    </row>
    <row r="3" spans="1:55" s="962" customFormat="1" ht="18" customHeight="1">
      <c r="A3" s="628" t="s">
        <v>494</v>
      </c>
      <c r="B3" s="967"/>
      <c r="C3" s="967"/>
      <c r="D3" s="967"/>
      <c r="E3" s="968"/>
      <c r="F3" s="967"/>
      <c r="G3" s="969"/>
      <c r="I3" s="422"/>
      <c r="K3" s="970"/>
      <c r="L3" s="965"/>
      <c r="M3" s="964"/>
      <c r="N3" s="970"/>
      <c r="O3" s="971"/>
      <c r="P3" s="970"/>
      <c r="Q3" s="970"/>
      <c r="S3" s="970"/>
      <c r="T3" s="971"/>
      <c r="U3" s="970"/>
      <c r="V3" s="970"/>
      <c r="W3" s="970"/>
      <c r="X3" s="971"/>
      <c r="Y3" s="970"/>
      <c r="Z3" s="970"/>
      <c r="AA3" s="970"/>
      <c r="AB3" s="970"/>
      <c r="AC3" s="970"/>
      <c r="AD3" s="970"/>
      <c r="AE3" s="970"/>
      <c r="AF3" s="970"/>
      <c r="AG3" s="976"/>
      <c r="AH3" s="710"/>
      <c r="AI3" s="710"/>
      <c r="AJ3" s="710"/>
      <c r="AK3" s="710"/>
      <c r="AL3" s="710"/>
      <c r="AM3" s="711"/>
      <c r="AO3" s="616"/>
      <c r="AP3" s="616"/>
      <c r="AQ3" s="616"/>
      <c r="AR3" s="616"/>
      <c r="AS3" s="616"/>
      <c r="AW3" s="616"/>
      <c r="AX3" s="616"/>
      <c r="AY3" s="616"/>
      <c r="AZ3" s="616"/>
      <c r="BA3" s="616"/>
      <c r="BB3" s="616"/>
      <c r="BC3" s="616"/>
    </row>
    <row r="4" spans="1:55" s="962" customFormat="1" ht="12" customHeight="1">
      <c r="G4" s="963"/>
      <c r="I4" s="964"/>
      <c r="K4" s="964"/>
      <c r="L4" s="965"/>
      <c r="M4" s="964"/>
      <c r="N4" s="964"/>
      <c r="O4" s="966"/>
      <c r="P4" s="964"/>
      <c r="Q4" s="964"/>
      <c r="S4" s="964"/>
      <c r="T4" s="966"/>
      <c r="U4" s="964"/>
      <c r="V4" s="964"/>
      <c r="W4" s="964"/>
      <c r="X4" s="966"/>
      <c r="Y4" s="964"/>
      <c r="Z4" s="964"/>
      <c r="AA4" s="964"/>
      <c r="AB4" s="964"/>
      <c r="AC4" s="964"/>
      <c r="AD4" s="964"/>
      <c r="AE4" s="964"/>
      <c r="AF4" s="964"/>
      <c r="AG4" s="977" t="s">
        <v>382</v>
      </c>
      <c r="AH4" s="712"/>
      <c r="AI4" s="712"/>
      <c r="AJ4" s="712"/>
      <c r="AK4" s="712"/>
      <c r="AL4" s="712"/>
      <c r="AM4" s="713"/>
      <c r="AO4" s="972"/>
      <c r="AP4" s="973"/>
      <c r="AQ4" s="973"/>
      <c r="AR4" s="973"/>
      <c r="AS4" s="973"/>
    </row>
    <row r="5" spans="1:55" s="962" customFormat="1" ht="18" customHeight="1">
      <c r="A5" s="625" t="str">
        <f>"MCO Name:  "&amp;'Information Input'!$F$14</f>
        <v xml:space="preserve">MCO Name:  </v>
      </c>
      <c r="B5" s="871"/>
      <c r="C5" s="871"/>
      <c r="D5" s="871"/>
      <c r="E5" s="871"/>
      <c r="F5" s="967"/>
      <c r="G5" s="974"/>
      <c r="I5" s="422"/>
      <c r="K5" s="970"/>
      <c r="L5" s="965"/>
      <c r="M5" s="964"/>
      <c r="N5" s="970"/>
      <c r="O5" s="971"/>
      <c r="P5" s="970"/>
      <c r="Q5" s="970"/>
      <c r="S5" s="970"/>
      <c r="T5" s="971"/>
      <c r="U5" s="970"/>
      <c r="V5" s="970"/>
      <c r="W5" s="970"/>
      <c r="X5" s="971"/>
      <c r="Y5" s="616"/>
      <c r="Z5" s="616"/>
      <c r="AA5" s="616"/>
      <c r="AB5" s="616"/>
      <c r="AC5" s="616"/>
      <c r="AD5" s="616"/>
      <c r="AE5" s="870"/>
      <c r="AF5" s="616"/>
      <c r="AG5" s="978" t="s">
        <v>383</v>
      </c>
      <c r="AH5" s="714"/>
      <c r="AI5" s="714"/>
      <c r="AJ5" s="714"/>
      <c r="AK5" s="714"/>
      <c r="AL5" s="714"/>
      <c r="AM5" s="715"/>
      <c r="AO5" s="870"/>
      <c r="AP5" s="870"/>
      <c r="AQ5" s="870"/>
      <c r="AR5" s="870"/>
      <c r="AS5" s="870"/>
      <c r="AW5" s="616"/>
      <c r="AX5" s="616"/>
      <c r="AY5" s="616"/>
      <c r="AZ5" s="616"/>
      <c r="BA5" s="616"/>
      <c r="BB5" s="616"/>
      <c r="BC5" s="616"/>
    </row>
    <row r="6" spans="1:55" s="962" customFormat="1" ht="18" customHeight="1">
      <c r="A6" s="628" t="str">
        <f>"Report Submission Type:  "&amp;TEXT('Information Input'!$J$22,"mm/dd/yyyy")</f>
        <v>Report Submission Type:  Quarterly</v>
      </c>
      <c r="B6" s="871"/>
      <c r="C6" s="871"/>
      <c r="D6" s="871"/>
      <c r="E6" s="871"/>
      <c r="F6" s="967"/>
      <c r="G6" s="974"/>
      <c r="I6" s="422"/>
      <c r="K6" s="970"/>
      <c r="L6" s="965"/>
      <c r="M6" s="964"/>
      <c r="N6" s="970"/>
      <c r="O6" s="971"/>
      <c r="P6" s="970"/>
      <c r="Q6" s="970"/>
      <c r="S6" s="970"/>
      <c r="T6" s="971"/>
      <c r="U6" s="970"/>
      <c r="V6" s="970"/>
      <c r="W6" s="970"/>
      <c r="X6" s="971"/>
      <c r="Y6" s="616"/>
      <c r="Z6" s="616"/>
      <c r="AA6" s="616"/>
      <c r="AB6" s="616"/>
      <c r="AC6" s="616"/>
      <c r="AD6" s="616"/>
      <c r="AE6" s="870"/>
      <c r="AF6" s="616"/>
      <c r="AG6" s="979" t="s">
        <v>528</v>
      </c>
      <c r="AH6" s="712"/>
      <c r="AI6" s="712"/>
      <c r="AJ6" s="712"/>
      <c r="AK6" s="712"/>
      <c r="AL6" s="712"/>
      <c r="AM6" s="713"/>
      <c r="AO6" s="964"/>
      <c r="AW6" s="616"/>
      <c r="AX6" s="616"/>
      <c r="AY6" s="616"/>
      <c r="AZ6" s="616"/>
      <c r="BA6" s="616"/>
      <c r="BB6" s="616"/>
      <c r="BC6" s="616"/>
    </row>
    <row r="7" spans="1:55" s="962" customFormat="1" ht="18" customHeight="1">
      <c r="A7" s="630" t="str">
        <f>"Calendar Year Reporting Cycle:  "&amp;'Information Input'!$J$18</f>
        <v>Calendar Year Reporting Cycle:  2019</v>
      </c>
      <c r="B7" s="871"/>
      <c r="C7" s="871"/>
      <c r="D7" s="871"/>
      <c r="E7" s="871"/>
      <c r="F7" s="967"/>
      <c r="G7" s="974"/>
      <c r="I7" s="422"/>
      <c r="K7" s="970"/>
      <c r="L7" s="965"/>
      <c r="M7" s="964"/>
      <c r="N7" s="970"/>
      <c r="O7" s="971"/>
      <c r="P7" s="970"/>
      <c r="Q7" s="970"/>
      <c r="S7" s="970"/>
      <c r="T7" s="971"/>
      <c r="U7" s="970"/>
      <c r="V7" s="970"/>
      <c r="W7" s="970"/>
      <c r="X7" s="971"/>
      <c r="Y7" s="616"/>
      <c r="Z7" s="616"/>
      <c r="AA7" s="616"/>
      <c r="AB7" s="616"/>
      <c r="AC7" s="616"/>
      <c r="AD7" s="616"/>
      <c r="AE7" s="870"/>
      <c r="AF7" s="616"/>
      <c r="AG7" s="979" t="s">
        <v>384</v>
      </c>
      <c r="AH7" s="712"/>
      <c r="AI7" s="712"/>
      <c r="AJ7" s="712"/>
      <c r="AK7" s="712"/>
      <c r="AL7" s="712"/>
      <c r="AM7" s="713"/>
      <c r="AO7" s="964"/>
      <c r="AW7" s="616"/>
      <c r="AX7" s="616"/>
      <c r="AY7" s="616"/>
      <c r="AZ7" s="616"/>
      <c r="BA7" s="616"/>
      <c r="BB7" s="616"/>
      <c r="BC7" s="616"/>
    </row>
    <row r="8" spans="1:55" s="962" customFormat="1" ht="18" customHeight="1">
      <c r="A8" s="628" t="str">
        <f>"Report Period Ending:  "&amp;TEXT('Information Input'!$H$30,"mm/dd/yyyy")</f>
        <v>Report Period Ending:  03/31/2019</v>
      </c>
      <c r="B8" s="871"/>
      <c r="C8" s="871"/>
      <c r="D8" s="871"/>
      <c r="E8" s="871"/>
      <c r="F8" s="967"/>
      <c r="I8" s="422"/>
      <c r="K8" s="970"/>
      <c r="L8" s="965"/>
      <c r="M8" s="964"/>
      <c r="N8" s="970"/>
      <c r="O8" s="971"/>
      <c r="P8" s="970"/>
      <c r="Q8" s="970"/>
      <c r="S8" s="970"/>
      <c r="T8" s="971"/>
      <c r="U8" s="970"/>
      <c r="V8" s="970"/>
      <c r="W8" s="970"/>
      <c r="X8" s="971"/>
      <c r="Y8" s="970"/>
      <c r="Z8" s="970"/>
      <c r="AA8" s="970"/>
      <c r="AB8" s="970"/>
      <c r="AC8" s="970"/>
      <c r="AD8" s="970"/>
      <c r="AE8" s="970"/>
      <c r="AF8" s="970"/>
      <c r="AG8" s="977" t="s">
        <v>529</v>
      </c>
      <c r="AH8" s="712"/>
      <c r="AI8" s="712"/>
      <c r="AJ8" s="712"/>
      <c r="AK8" s="712"/>
      <c r="AL8" s="712"/>
      <c r="AM8" s="713"/>
      <c r="AO8" s="964"/>
      <c r="AU8" s="616"/>
      <c r="AW8" s="616"/>
      <c r="AX8" s="616"/>
      <c r="AY8" s="616"/>
      <c r="AZ8" s="616"/>
      <c r="BA8" s="616"/>
      <c r="BB8" s="616"/>
      <c r="BC8" s="616"/>
    </row>
    <row r="9" spans="1:55" s="962" customFormat="1" ht="15" customHeight="1">
      <c r="G9" s="963"/>
      <c r="I9" s="964"/>
      <c r="K9" s="964"/>
      <c r="L9" s="965"/>
      <c r="M9" s="964"/>
      <c r="N9" s="964"/>
      <c r="O9" s="966"/>
      <c r="P9" s="964"/>
      <c r="Q9" s="964"/>
      <c r="S9" s="964"/>
      <c r="T9" s="966"/>
      <c r="U9" s="964"/>
      <c r="V9" s="964"/>
      <c r="W9" s="964"/>
      <c r="X9" s="966"/>
      <c r="Y9" s="964"/>
      <c r="Z9" s="964"/>
      <c r="AA9" s="964"/>
      <c r="AB9" s="964"/>
      <c r="AC9" s="964"/>
      <c r="AD9" s="964"/>
      <c r="AE9" s="964"/>
      <c r="AF9" s="964"/>
      <c r="AG9" s="979" t="s">
        <v>385</v>
      </c>
      <c r="AH9" s="712"/>
      <c r="AI9" s="712"/>
      <c r="AJ9" s="712"/>
      <c r="AK9" s="712"/>
      <c r="AL9" s="712"/>
      <c r="AM9" s="713"/>
      <c r="AO9" s="972"/>
      <c r="AP9" s="973"/>
      <c r="AQ9" s="973"/>
      <c r="AR9" s="973"/>
      <c r="AS9" s="973"/>
    </row>
    <row r="10" spans="1:55" s="962" customFormat="1" ht="15" customHeight="1">
      <c r="G10" s="963"/>
      <c r="I10" s="964"/>
      <c r="K10" s="964"/>
      <c r="L10" s="965"/>
      <c r="M10" s="964"/>
      <c r="N10" s="964"/>
      <c r="O10" s="966"/>
      <c r="P10" s="964"/>
      <c r="Q10" s="964"/>
      <c r="S10" s="964"/>
      <c r="T10" s="966"/>
      <c r="U10" s="964"/>
      <c r="V10" s="964"/>
      <c r="W10" s="964"/>
      <c r="X10" s="966"/>
      <c r="Y10" s="964"/>
      <c r="Z10" s="964"/>
      <c r="AA10" s="964"/>
      <c r="AB10" s="964"/>
      <c r="AC10" s="964"/>
      <c r="AD10" s="964"/>
      <c r="AE10" s="964"/>
      <c r="AF10" s="964"/>
      <c r="AG10" s="977" t="s">
        <v>386</v>
      </c>
      <c r="AH10" s="712"/>
      <c r="AI10" s="712"/>
      <c r="AJ10" s="712"/>
      <c r="AK10" s="712"/>
      <c r="AL10" s="712"/>
      <c r="AM10" s="713"/>
      <c r="AO10" s="972"/>
      <c r="AP10" s="973"/>
      <c r="AQ10" s="973"/>
      <c r="AR10" s="973"/>
      <c r="AS10" s="973"/>
    </row>
    <row r="11" spans="1:55" ht="18" customHeight="1">
      <c r="A11" s="563" t="s">
        <v>380</v>
      </c>
      <c r="B11" s="564"/>
      <c r="C11" s="564"/>
      <c r="D11" s="564"/>
      <c r="E11" s="564"/>
      <c r="F11" s="564"/>
      <c r="G11" s="565"/>
      <c r="I11" s="343"/>
      <c r="K11" s="344"/>
      <c r="L11" s="341"/>
      <c r="M11" s="340"/>
      <c r="N11" s="344"/>
      <c r="P11" s="344"/>
      <c r="T11" s="345"/>
      <c r="U11" s="344"/>
      <c r="W11" s="344"/>
      <c r="X11" s="345"/>
      <c r="Y11" s="344"/>
      <c r="Z11" s="344"/>
      <c r="AA11" s="344"/>
      <c r="AB11" s="344"/>
      <c r="AC11" s="344"/>
      <c r="AD11" s="344"/>
      <c r="AE11" s="344"/>
      <c r="AF11" s="344"/>
      <c r="AG11" s="980"/>
      <c r="AH11" s="716"/>
      <c r="AI11" s="716"/>
      <c r="AJ11" s="716"/>
      <c r="AK11" s="716"/>
      <c r="AL11" s="716"/>
      <c r="AM11" s="717"/>
      <c r="AO11" s="955"/>
      <c r="AP11" s="956"/>
      <c r="AQ11" s="956"/>
      <c r="AR11" s="956"/>
      <c r="AS11" s="956"/>
    </row>
    <row r="12" spans="1:55" ht="18" customHeight="1">
      <c r="A12" s="381"/>
      <c r="B12" s="34"/>
      <c r="C12" s="34"/>
      <c r="D12" s="34"/>
      <c r="E12" s="34"/>
      <c r="F12" s="342"/>
      <c r="G12" s="566"/>
      <c r="I12" s="343"/>
      <c r="K12" s="344"/>
      <c r="L12" s="341"/>
      <c r="M12" s="340"/>
      <c r="N12" s="344"/>
      <c r="P12" s="344"/>
      <c r="T12" s="345"/>
      <c r="U12" s="344"/>
      <c r="W12" s="344"/>
      <c r="X12" s="345"/>
      <c r="Y12" s="344"/>
      <c r="Z12" s="344"/>
      <c r="AA12" s="344"/>
      <c r="AB12" s="344"/>
      <c r="AC12" s="344"/>
      <c r="AD12" s="344"/>
      <c r="AE12" s="344"/>
      <c r="AF12" s="344"/>
      <c r="AG12"/>
      <c r="AH12"/>
      <c r="AI12"/>
      <c r="AJ12"/>
      <c r="AK12"/>
      <c r="AL12"/>
      <c r="AM12"/>
      <c r="AO12" s="340"/>
    </row>
    <row r="13" spans="1:55" ht="18" customHeight="1">
      <c r="A13" s="571" t="s">
        <v>390</v>
      </c>
      <c r="B13" s="572"/>
      <c r="C13" s="572"/>
      <c r="D13" s="573"/>
      <c r="E13" s="573"/>
      <c r="F13" s="574"/>
      <c r="G13" s="575" t="str">
        <f>IF($G$14&gt;0,"Variance Threshold Exceeded!","All Items Within Variance Threshold")</f>
        <v>All Items Within Variance Threshold</v>
      </c>
      <c r="I13" s="343"/>
      <c r="K13" s="344"/>
      <c r="L13" s="341"/>
      <c r="M13" s="340"/>
      <c r="N13" s="344"/>
      <c r="O13" s="344"/>
      <c r="P13" s="344"/>
      <c r="S13" s="344"/>
      <c r="T13" s="345"/>
      <c r="U13" s="344"/>
      <c r="V13" s="344"/>
      <c r="W13" s="344"/>
      <c r="X13" s="345"/>
      <c r="AG13" s="347" t="str">
        <f>"Count of Check Items in Excess of "&amp;TEXT($AS$13,"$0")&amp;" Variance Threshold"</f>
        <v>Count of Check Items in Excess of $100 Variance Threshold</v>
      </c>
      <c r="AH13" s="348"/>
      <c r="AI13" s="348"/>
      <c r="AJ13" s="348"/>
      <c r="AK13" s="348"/>
      <c r="AL13" s="348"/>
      <c r="AM13" s="349"/>
      <c r="AN13"/>
      <c r="AO13" s="346" t="s">
        <v>387</v>
      </c>
      <c r="AP13" s="570"/>
      <c r="AQ13" s="570"/>
      <c r="AR13" s="570"/>
      <c r="AS13" s="958">
        <v>100</v>
      </c>
    </row>
    <row r="14" spans="1:55" ht="18" customHeight="1">
      <c r="A14" s="571" t="s">
        <v>391</v>
      </c>
      <c r="B14" s="572"/>
      <c r="C14" s="576"/>
      <c r="D14" s="577"/>
      <c r="E14" s="577"/>
      <c r="F14" s="578"/>
      <c r="G14" s="579">
        <f>$AG$15+$AI$15+$AK$15+$AM$15</f>
        <v>0</v>
      </c>
      <c r="I14" s="343"/>
      <c r="K14" s="344"/>
      <c r="L14" s="341"/>
      <c r="M14" s="340"/>
      <c r="N14" s="344"/>
      <c r="O14" s="345"/>
      <c r="P14" s="344"/>
      <c r="Q14" s="344"/>
      <c r="R14" s="344"/>
      <c r="S14" s="344"/>
      <c r="T14" s="345"/>
      <c r="U14" s="344"/>
      <c r="V14" s="344"/>
      <c r="W14" s="344"/>
      <c r="X14" s="345"/>
      <c r="AG14" s="350" t="s">
        <v>24</v>
      </c>
      <c r="AH14" s="351"/>
      <c r="AI14" s="350" t="s">
        <v>25</v>
      </c>
      <c r="AJ14" s="351"/>
      <c r="AK14" s="350" t="s">
        <v>26</v>
      </c>
      <c r="AL14" s="351"/>
      <c r="AM14" s="350" t="s">
        <v>27</v>
      </c>
      <c r="AN14"/>
      <c r="AO14" s="340"/>
    </row>
    <row r="15" spans="1:55" ht="18" customHeight="1">
      <c r="A15" s="567"/>
      <c r="B15" s="568"/>
      <c r="C15" s="568"/>
      <c r="D15" s="568"/>
      <c r="E15" s="568"/>
      <c r="F15" s="568"/>
      <c r="G15" s="569"/>
      <c r="I15" s="343"/>
      <c r="K15" s="344"/>
      <c r="L15" s="341"/>
      <c r="M15" s="340"/>
      <c r="N15" s="344"/>
      <c r="O15" s="345"/>
      <c r="P15" s="344"/>
      <c r="Q15" s="344"/>
      <c r="R15" s="344"/>
      <c r="S15" s="344"/>
      <c r="T15" s="345"/>
      <c r="U15" s="344"/>
      <c r="V15" s="344"/>
      <c r="W15" s="344"/>
      <c r="X15" s="345"/>
      <c r="AG15" s="753">
        <f>COUNTIF($AG$19:$AG$112,"Threshold Exceeded!")</f>
        <v>0</v>
      </c>
      <c r="AH15" s="352"/>
      <c r="AI15" s="753">
        <f>COUNTIF($AI$19:$AI$112,"Threshold Exceeded!")</f>
        <v>0</v>
      </c>
      <c r="AJ15" s="352"/>
      <c r="AK15" s="753">
        <f>COUNTIF($AK$19:$AK$112,"Threshold Exceeded!")</f>
        <v>0</v>
      </c>
      <c r="AL15" s="352"/>
      <c r="AM15" s="753">
        <f>COUNTIF($AM$19:$AM$112,"Threshold Exceeded!")</f>
        <v>0</v>
      </c>
      <c r="AN15"/>
      <c r="AO15" s="340"/>
    </row>
    <row r="16" spans="1:55" ht="12.75" customHeight="1">
      <c r="A16" s="342"/>
      <c r="B16" s="342"/>
      <c r="C16" s="342"/>
      <c r="D16" s="342"/>
      <c r="E16" s="342"/>
      <c r="F16" s="342"/>
      <c r="G16" s="353"/>
      <c r="H16" s="354"/>
      <c r="I16"/>
      <c r="J16"/>
      <c r="K16"/>
      <c r="L16"/>
      <c r="M16"/>
      <c r="N16"/>
      <c r="O16"/>
      <c r="P16"/>
      <c r="Q16"/>
      <c r="R16"/>
      <c r="S16"/>
      <c r="T16"/>
      <c r="U16"/>
      <c r="V16"/>
      <c r="W16"/>
      <c r="X16" s="355"/>
      <c r="Y16" s="354"/>
      <c r="Z16" s="354"/>
      <c r="AA16" s="354"/>
      <c r="AB16" s="354"/>
      <c r="AC16" s="354"/>
      <c r="AD16" s="354"/>
      <c r="AE16" s="354"/>
      <c r="AF16" s="354"/>
      <c r="AG16" s="340"/>
      <c r="AH16" s="340"/>
      <c r="AI16" s="340"/>
      <c r="AJ16" s="340"/>
      <c r="AK16" s="340"/>
      <c r="AL16" s="340"/>
      <c r="AM16" s="340"/>
      <c r="AO16"/>
      <c r="AP16"/>
      <c r="AQ16"/>
      <c r="AR16"/>
    </row>
    <row r="17" spans="1:44" ht="18" customHeight="1">
      <c r="A17" s="356" t="s">
        <v>368</v>
      </c>
      <c r="B17" s="357"/>
      <c r="C17" s="357"/>
      <c r="D17" s="357"/>
      <c r="E17" s="357"/>
      <c r="F17" s="357"/>
      <c r="G17" s="358"/>
      <c r="H17" s="359"/>
      <c r="I17" s="360" t="s">
        <v>24</v>
      </c>
      <c r="J17" s="348"/>
      <c r="K17" s="349"/>
      <c r="L17" s="361"/>
      <c r="M17" s="347" t="s">
        <v>25</v>
      </c>
      <c r="N17" s="348"/>
      <c r="O17" s="349"/>
      <c r="P17" s="361"/>
      <c r="Q17" s="347" t="s">
        <v>26</v>
      </c>
      <c r="R17" s="348"/>
      <c r="S17" s="349"/>
      <c r="T17" s="361"/>
      <c r="U17" s="347" t="s">
        <v>27</v>
      </c>
      <c r="V17" s="348"/>
      <c r="W17" s="349"/>
      <c r="X17" s="362"/>
      <c r="Y17" s="347" t="s">
        <v>324</v>
      </c>
      <c r="Z17" s="348"/>
      <c r="AA17" s="348"/>
      <c r="AB17" s="348"/>
      <c r="AC17" s="348"/>
      <c r="AD17" s="348"/>
      <c r="AE17" s="349"/>
      <c r="AF17" s="363"/>
      <c r="AG17" s="347" t="s">
        <v>389</v>
      </c>
      <c r="AH17" s="348"/>
      <c r="AI17" s="348"/>
      <c r="AJ17" s="348"/>
      <c r="AK17" s="348"/>
      <c r="AL17" s="348"/>
      <c r="AM17" s="349"/>
      <c r="AO17"/>
      <c r="AP17"/>
      <c r="AQ17"/>
      <c r="AR17"/>
    </row>
    <row r="18" spans="1:44" ht="18" customHeight="1">
      <c r="A18" s="364" t="s">
        <v>325</v>
      </c>
      <c r="B18" s="365"/>
      <c r="C18" s="366"/>
      <c r="D18" s="367"/>
      <c r="E18" s="364" t="s">
        <v>326</v>
      </c>
      <c r="F18" s="365"/>
      <c r="G18" s="349"/>
      <c r="H18" s="359"/>
      <c r="I18" s="368" t="s">
        <v>325</v>
      </c>
      <c r="J18" s="369"/>
      <c r="K18" s="370" t="s">
        <v>326</v>
      </c>
      <c r="L18" s="371"/>
      <c r="M18" s="370" t="s">
        <v>325</v>
      </c>
      <c r="N18" s="369"/>
      <c r="O18" s="370" t="s">
        <v>326</v>
      </c>
      <c r="P18" s="371"/>
      <c r="Q18" s="370" t="s">
        <v>325</v>
      </c>
      <c r="R18" s="369"/>
      <c r="S18" s="370" t="s">
        <v>326</v>
      </c>
      <c r="T18" s="371"/>
      <c r="U18" s="370" t="s">
        <v>325</v>
      </c>
      <c r="V18" s="369"/>
      <c r="W18" s="370" t="s">
        <v>326</v>
      </c>
      <c r="X18" s="362"/>
      <c r="Y18" s="350" t="s">
        <v>24</v>
      </c>
      <c r="Z18" s="351"/>
      <c r="AA18" s="350" t="s">
        <v>25</v>
      </c>
      <c r="AB18" s="351"/>
      <c r="AC18" s="350" t="s">
        <v>26</v>
      </c>
      <c r="AD18" s="351"/>
      <c r="AE18" s="350" t="s">
        <v>27</v>
      </c>
      <c r="AF18" s="363"/>
      <c r="AG18" s="350" t="s">
        <v>24</v>
      </c>
      <c r="AH18" s="351"/>
      <c r="AI18" s="350" t="s">
        <v>25</v>
      </c>
      <c r="AJ18" s="351"/>
      <c r="AK18" s="350" t="s">
        <v>26</v>
      </c>
      <c r="AL18" s="351"/>
      <c r="AM18" s="350" t="s">
        <v>27</v>
      </c>
      <c r="AO18"/>
      <c r="AP18"/>
      <c r="AQ18"/>
      <c r="AR18"/>
    </row>
    <row r="19" spans="1:44" ht="13.5" customHeight="1">
      <c r="A19" s="372"/>
      <c r="B19" s="373"/>
      <c r="C19" s="374"/>
      <c r="D19" s="354"/>
      <c r="E19" s="372"/>
      <c r="F19" s="373"/>
      <c r="G19" s="375"/>
      <c r="H19" s="354"/>
      <c r="I19" s="376"/>
      <c r="J19" s="377"/>
      <c r="K19" s="378"/>
      <c r="L19"/>
      <c r="M19" s="379"/>
      <c r="N19"/>
      <c r="O19" s="378"/>
      <c r="P19"/>
      <c r="Q19" s="379"/>
      <c r="R19"/>
      <c r="S19" s="378"/>
      <c r="T19"/>
      <c r="U19" s="379"/>
      <c r="V19"/>
      <c r="W19" s="378"/>
      <c r="X19" s="380"/>
      <c r="Y19" s="381"/>
      <c r="Z19" s="354"/>
      <c r="AA19" s="354"/>
      <c r="AB19" s="354"/>
      <c r="AC19" s="354"/>
      <c r="AD19" s="354"/>
      <c r="AE19" s="382"/>
      <c r="AF19" s="354"/>
      <c r="AG19" s="383"/>
      <c r="AH19" s="384"/>
      <c r="AI19" s="384"/>
      <c r="AJ19" s="384"/>
      <c r="AK19" s="384"/>
      <c r="AL19" s="384"/>
      <c r="AM19" s="385"/>
      <c r="AO19"/>
      <c r="AP19"/>
      <c r="AQ19"/>
      <c r="AR19"/>
    </row>
    <row r="20" spans="1:44" ht="13">
      <c r="A20" s="386" t="str">
        <f>'Report 2'!$A$2</f>
        <v>Report 2</v>
      </c>
      <c r="B20" s="354"/>
      <c r="C20" s="382"/>
      <c r="D20" s="354"/>
      <c r="E20" s="386" t="str">
        <f>'Report 5A'!$A$3</f>
        <v>Report 5A</v>
      </c>
      <c r="F20" s="387"/>
      <c r="G20" s="382"/>
      <c r="H20" s="354"/>
      <c r="I20" s="388"/>
      <c r="J20" s="355"/>
      <c r="K20" s="389"/>
      <c r="L20" s="380"/>
      <c r="M20" s="381"/>
      <c r="N20" s="354"/>
      <c r="O20" s="389"/>
      <c r="P20" s="380"/>
      <c r="Q20" s="381"/>
      <c r="R20" s="354"/>
      <c r="S20" s="389"/>
      <c r="T20" s="380"/>
      <c r="U20" s="381"/>
      <c r="V20" s="354"/>
      <c r="W20" s="389"/>
      <c r="X20" s="380"/>
      <c r="Y20" s="381"/>
      <c r="Z20" s="354"/>
      <c r="AA20" s="354"/>
      <c r="AB20" s="354"/>
      <c r="AC20" s="354"/>
      <c r="AD20" s="354"/>
      <c r="AE20" s="382"/>
      <c r="AF20" s="354"/>
      <c r="AG20" s="383"/>
      <c r="AH20" s="384"/>
      <c r="AI20" s="384"/>
      <c r="AJ20" s="384"/>
      <c r="AK20" s="384"/>
      <c r="AL20" s="384"/>
      <c r="AM20" s="385"/>
      <c r="AO20"/>
      <c r="AP20"/>
      <c r="AQ20"/>
      <c r="AR20"/>
    </row>
    <row r="21" spans="1:44" ht="13">
      <c r="A21" s="390" t="str">
        <f>'Report 2'!$A$4&amp;" (Lines 22, 23)"</f>
        <v>Schedule of Expenses Detail (Lines 22, 23)</v>
      </c>
      <c r="B21" s="343"/>
      <c r="C21" s="382"/>
      <c r="D21" s="343"/>
      <c r="E21" s="390" t="str">
        <f>'Report 5A'!$A$5</f>
        <v>Inpatient Hospital Services Lag Report</v>
      </c>
      <c r="F21" s="344"/>
      <c r="G21" s="382"/>
      <c r="H21" s="354"/>
      <c r="I21" s="1173"/>
      <c r="J21" s="354"/>
      <c r="K21" s="391"/>
      <c r="L21" s="380"/>
      <c r="M21" s="1173"/>
      <c r="N21" s="392"/>
      <c r="O21" s="391"/>
      <c r="P21" s="380"/>
      <c r="Q21" s="1173"/>
      <c r="R21" s="354"/>
      <c r="S21" s="391"/>
      <c r="T21" s="380"/>
      <c r="U21" s="1173"/>
      <c r="V21" s="354"/>
      <c r="W21" s="391"/>
      <c r="X21" s="380"/>
      <c r="Y21" s="381"/>
      <c r="Z21" s="354"/>
      <c r="AA21" s="354"/>
      <c r="AB21" s="354"/>
      <c r="AC21" s="354"/>
      <c r="AD21" s="354"/>
      <c r="AE21" s="382"/>
      <c r="AF21" s="354"/>
      <c r="AG21" s="383"/>
      <c r="AH21" s="384"/>
      <c r="AI21" s="384"/>
      <c r="AJ21" s="384"/>
      <c r="AK21" s="384"/>
      <c r="AL21" s="384"/>
      <c r="AM21" s="385"/>
      <c r="AO21"/>
      <c r="AP21"/>
      <c r="AQ21"/>
      <c r="AR21"/>
    </row>
    <row r="22" spans="1:44" ht="13">
      <c r="A22" s="381"/>
      <c r="B22" s="344" t="s">
        <v>49</v>
      </c>
      <c r="C22" s="382"/>
      <c r="D22" s="344"/>
      <c r="E22" s="393"/>
      <c r="F22" s="344" t="s">
        <v>327</v>
      </c>
      <c r="G22" s="382"/>
      <c r="H22" s="354"/>
      <c r="I22" s="1171">
        <f>SUMIF('Report 2'!$G$18:$G$50,'Check Totals'!$E$20,'Report 2'!$H$18:$H$50)</f>
        <v>0</v>
      </c>
      <c r="J22" s="392" t="s">
        <v>328</v>
      </c>
      <c r="K22" s="395">
        <f>IF('Information Input'!$U$21=2,SUM('Report 5A'!$O$55:$Q$55),IF('Information Input'!$U$21=1,(IF('Information Input'!$U$26=1,SUM('Report 5A'!$C$55:$E$55),IF('Information Input'!$U$26=2,SUM('Report 5A'!$F$55:$H$55),IF('Information Input'!$U$26=3,SUM('Report 5A'!$I$55:$K$55),SUM('Report 5A'!$L$55:$N$55)))))))</f>
        <v>0</v>
      </c>
      <c r="L22" s="380"/>
      <c r="M22" s="1171">
        <f>SUMIF('Report 2'!$G$18:$G$50,'Check Totals'!$E$20,'Report 2'!$O$18:$O$50)</f>
        <v>0</v>
      </c>
      <c r="N22" s="392" t="s">
        <v>328</v>
      </c>
      <c r="O22" s="395">
        <f>IF('Information Input'!$U$21=2,SUM('Report 5A'!$L$55:$N$55),IF('Information Input'!$U$21=1,(IF('Information Input'!$U$26=1,0,IF('Information Input'!$U$26=2,SUM('Report 5A'!$C$55:$E$55),IF('Information Input'!$U$26=3,SUM('Report 5A'!$F$55:$H$55),SUM('Report 5A'!$I$55:$K$55)))))))</f>
        <v>0</v>
      </c>
      <c r="P22" s="380"/>
      <c r="Q22" s="1171">
        <f>SUMIF('Report 2'!$G$18:$G$50,'Check Totals'!$E$20,'Report 2'!$V$18:$V$50)</f>
        <v>0</v>
      </c>
      <c r="R22" s="392" t="s">
        <v>328</v>
      </c>
      <c r="S22" s="395">
        <f>IF('Information Input'!$U$21=2,SUM('Report 5A'!$I$55:$K$55),IF('Information Input'!$U$21=1,(IF('Information Input'!$U$26=1,0,IF('Information Input'!$U$26=2,0,IF('Information Input'!$U$26=3,SUM('Report 5A'!$C$55:$E$55),SUM('Report 5A'!$F$55:$H$55)))))))</f>
        <v>0</v>
      </c>
      <c r="T22" s="380"/>
      <c r="U22" s="1171">
        <f>SUMIF('Report 2'!$G$18:$G$50,'Check Totals'!$E$20,'Report 2'!$AC$18:$AC$50)</f>
        <v>0</v>
      </c>
      <c r="V22" s="392" t="s">
        <v>328</v>
      </c>
      <c r="W22" s="395">
        <f>IF('Information Input'!$U$21=2,SUM('Report 5A'!$F$55:$H$55),IF('Information Input'!$U$21=1,(IF('Information Input'!$U$26=1,0,IF('Information Input'!$U$26=2,0,IF('Information Input'!$U$26=3,0,SUM('Report 5A'!$C$55:$E$55)))))))</f>
        <v>0</v>
      </c>
      <c r="X22" s="380"/>
      <c r="Y22" s="394">
        <f>I22-K22</f>
        <v>0</v>
      </c>
      <c r="Z22" s="354"/>
      <c r="AA22" s="396">
        <f>M22-O22</f>
        <v>0</v>
      </c>
      <c r="AB22" s="354"/>
      <c r="AC22" s="396">
        <f>Q22-S22</f>
        <v>0</v>
      </c>
      <c r="AD22" s="354"/>
      <c r="AE22" s="395">
        <f>U22-W22</f>
        <v>0</v>
      </c>
      <c r="AF22" s="354"/>
      <c r="AG22" s="397" t="str">
        <f>IF(ABS(Y22)&gt;$AS$13,"Threshold Exceeded!","----")</f>
        <v>----</v>
      </c>
      <c r="AH22" s="384"/>
      <c r="AI22" s="398" t="str">
        <f>IF(ABS(AA22)&gt;$AS$13,"Threshold Exceeded!","----")</f>
        <v>----</v>
      </c>
      <c r="AJ22" s="384"/>
      <c r="AK22" s="398" t="str">
        <f>IF(ABS(AC22)&gt;$AS$13,"Threshold Exceeded!","----")</f>
        <v>----</v>
      </c>
      <c r="AL22" s="384"/>
      <c r="AM22" s="399" t="str">
        <f>IF(ABS(AE22)&gt;$AS$13,"Threshold Exceeded!","----")</f>
        <v>----</v>
      </c>
      <c r="AO22"/>
      <c r="AP22"/>
      <c r="AQ22"/>
      <c r="AR22"/>
    </row>
    <row r="23" spans="1:44" ht="13">
      <c r="A23" s="381"/>
      <c r="B23" s="970" t="s">
        <v>336</v>
      </c>
      <c r="C23" s="1279"/>
      <c r="D23" s="970"/>
      <c r="E23" s="994"/>
      <c r="F23" s="970" t="s">
        <v>337</v>
      </c>
      <c r="G23" s="382"/>
      <c r="H23" s="354"/>
      <c r="I23" s="1172">
        <f>SUMIF('Report 2'!$G$18:$G$50,'Check Totals'!$E$20,'Report 2'!$I$18:$I$50)</f>
        <v>0</v>
      </c>
      <c r="J23" s="392" t="s">
        <v>328</v>
      </c>
      <c r="K23" s="395">
        <f>IF('Information Input'!$U$21=2,SUM('Report 5A'!$O$56:$Q$56),IF('Information Input'!$U$21=1,(IF('Information Input'!$U$26=1,SUM('Report 5A'!$C$56:$E$56),IF('Information Input'!$U$26=2,SUM('Report 5A'!$F$56:$H$56),IF('Information Input'!$U$26=3,SUM('Report 5A'!$I$56:$K$56),SUM('Report 5A'!$L$56:$N$56)))))))</f>
        <v>0</v>
      </c>
      <c r="L23" s="380"/>
      <c r="M23" s="1172">
        <f>SUMIF('Report 2'!$G$18:$G$50,'Check Totals'!$E$20,'Report 2'!$P$18:$P$50)</f>
        <v>0</v>
      </c>
      <c r="N23" s="392" t="s">
        <v>328</v>
      </c>
      <c r="O23" s="395">
        <f>IF('Information Input'!$U$21=2,SUM('Report 5A'!$L$56:$N$56),IF('Information Input'!$U$21=1,(IF('Information Input'!$U$26=1,0,IF('Information Input'!$U$26=2,SUM('Report 5A'!$C$56:$E$56),IF('Information Input'!$U$26=3,SUM('Report 5A'!$F$56:$H$56),SUM('Report 5A'!$I$56:$K$56)))))))</f>
        <v>0</v>
      </c>
      <c r="P23" s="380"/>
      <c r="Q23" s="1172">
        <f>SUMIF('Report 2'!$G$18:$G$50,'Check Totals'!$E$20,'Report 2'!$W$18:$W$50)</f>
        <v>0</v>
      </c>
      <c r="R23" s="392" t="s">
        <v>328</v>
      </c>
      <c r="S23" s="395">
        <f>IF('Information Input'!$U$21=2,SUM('Report 5A'!$I$56:$K$56),IF('Information Input'!$U$21=1,(IF('Information Input'!$U$26=1,0,IF('Information Input'!$U$26=2,0,IF('Information Input'!$U$26=3,SUM('Report 5A'!$C$56:$E$56),SUM('Report 5A'!$F$56:$H$56)))))))</f>
        <v>0</v>
      </c>
      <c r="T23" s="380"/>
      <c r="U23" s="1172">
        <f>SUMIF('Report 2'!$G$18:$G$50,'Check Totals'!$E$20,'Report 2'!$AD$18:$AD$50)</f>
        <v>0</v>
      </c>
      <c r="V23" s="392" t="s">
        <v>328</v>
      </c>
      <c r="W23" s="395">
        <f>IF('Information Input'!$U$21=2,SUM('Report 5A'!$F$56:$H$56),IF('Information Input'!$U$21=1,(IF('Information Input'!$U$26=1,0,IF('Information Input'!$U$26=2,0,IF('Information Input'!$U$26=3,0,SUM('Report 5A'!$C$56:$E$56)))))))</f>
        <v>0</v>
      </c>
      <c r="X23" s="380"/>
      <c r="Y23" s="394">
        <f>I23-K23</f>
        <v>0</v>
      </c>
      <c r="Z23" s="354"/>
      <c r="AA23" s="396">
        <f>M23-O23</f>
        <v>0</v>
      </c>
      <c r="AB23" s="354"/>
      <c r="AC23" s="396">
        <f>Q23-S23</f>
        <v>0</v>
      </c>
      <c r="AD23" s="354"/>
      <c r="AE23" s="395">
        <f>U23-W23</f>
        <v>0</v>
      </c>
      <c r="AF23" s="354"/>
      <c r="AG23" s="397" t="str">
        <f>IF(ABS(Y23)&gt;$AS$13,"Threshold Exceeded!","----")</f>
        <v>----</v>
      </c>
      <c r="AH23" s="384"/>
      <c r="AI23" s="398" t="str">
        <f>IF(ABS(AA23)&gt;$AS$13,"Threshold Exceeded!","----")</f>
        <v>----</v>
      </c>
      <c r="AJ23" s="384"/>
      <c r="AK23" s="398" t="str">
        <f>IF(ABS(AC23)&gt;$AS$13,"Threshold Exceeded!","----")</f>
        <v>----</v>
      </c>
      <c r="AL23" s="384"/>
      <c r="AM23" s="399" t="str">
        <f>IF(ABS(AE23)&gt;$AS$13,"Threshold Exceeded!","----")</f>
        <v>----</v>
      </c>
      <c r="AO23"/>
      <c r="AP23"/>
      <c r="AQ23"/>
      <c r="AR23"/>
    </row>
    <row r="24" spans="1:44" ht="13">
      <c r="A24" s="381"/>
      <c r="B24" s="344" t="s">
        <v>13</v>
      </c>
      <c r="C24" s="382"/>
      <c r="D24" s="344"/>
      <c r="E24" s="393"/>
      <c r="F24" s="344" t="s">
        <v>329</v>
      </c>
      <c r="G24" s="382"/>
      <c r="H24" s="354"/>
      <c r="I24" s="1172">
        <f>SUMIF('Report 2'!$G$18:$G$50,'Check Totals'!$E$20,'Report 2'!$K$18:$K$50)</f>
        <v>0</v>
      </c>
      <c r="J24" s="392" t="s">
        <v>328</v>
      </c>
      <c r="K24" s="395">
        <f>IF('Information Input'!$U$21=2,SUM('Report 5A'!$O$58:$Q$58),IF('Information Input'!$U$21=1,(IF('Information Input'!$U$26=1,SUM('Report 5A'!$C$58:$E$58),IF('Information Input'!$U$26=2,SUM('Report 5A'!$F$58:$H$58),IF('Information Input'!$U$26=3,SUM('Report 5A'!$I$58:$K$58),SUM('Report 5A'!$L$58:$N$58)))))))</f>
        <v>0</v>
      </c>
      <c r="L24" s="380"/>
      <c r="M24" s="1172">
        <f>SUMIF('Report 2'!$G$18:$G$50,'Check Totals'!$E$20,'Report 2'!$R$18:$R$50)</f>
        <v>0</v>
      </c>
      <c r="N24" s="392" t="s">
        <v>328</v>
      </c>
      <c r="O24" s="395">
        <f>IF('Information Input'!$U$21=2,SUM('Report 5A'!$L$58:$N$58),IF('Information Input'!$U$21=1,(IF('Information Input'!$U$26=1,0,IF('Information Input'!$U$26=2,SUM('Report 5A'!$C$58:$E$58),IF('Information Input'!$U$26=3,SUM('Report 5A'!$F$58:$H$58),SUM('Report 5A'!$I$58:$K$58)))))))</f>
        <v>0</v>
      </c>
      <c r="P24" s="380"/>
      <c r="Q24" s="1172">
        <f>SUMIF('Report 2'!$G$18:$G$50,'Check Totals'!$E$20,'Report 2'!$Y$18:$Y$50)</f>
        <v>0</v>
      </c>
      <c r="R24" s="392" t="s">
        <v>328</v>
      </c>
      <c r="S24" s="395">
        <f>IF('Information Input'!$U$21=2,SUM('Report 5A'!$I$58:$K$58),IF('Information Input'!$U$21=1,(IF('Information Input'!$U$26=1,0,IF('Information Input'!$U$26=2,0,IF('Information Input'!$U$26=3,SUM('Report 5A'!$C$58:$E$58),SUM('Report 5A'!$F$58:$H$58)))))))</f>
        <v>0</v>
      </c>
      <c r="T24" s="380"/>
      <c r="U24" s="1172">
        <f>SUMIF('Report 2'!$G$18:$G$50,'Check Totals'!$E$20,'Report 2'!$AF$18:$AF$50)</f>
        <v>0</v>
      </c>
      <c r="V24" s="392" t="s">
        <v>328</v>
      </c>
      <c r="W24" s="395">
        <f>IF('Information Input'!$U$21=2,SUM('Report 5A'!$F$58:$H$58),IF('Information Input'!$U$21=1,(IF('Information Input'!$U$26=1,0,IF('Information Input'!$U$26=2,0,IF('Information Input'!$U$26=3,0,SUM('Report 5A'!$C$58:$E$58)))))))</f>
        <v>0</v>
      </c>
      <c r="X24" s="380"/>
      <c r="Y24" s="394">
        <f t="shared" ref="Y24:Y26" si="0">I24-K24</f>
        <v>0</v>
      </c>
      <c r="Z24" s="354"/>
      <c r="AA24" s="396">
        <f t="shared" ref="AA24:AA26" si="1">M24-O24</f>
        <v>0</v>
      </c>
      <c r="AB24" s="354"/>
      <c r="AC24" s="396">
        <f t="shared" ref="AC24:AC26" si="2">Q24-S24</f>
        <v>0</v>
      </c>
      <c r="AD24" s="354"/>
      <c r="AE24" s="395">
        <f>U24-W24</f>
        <v>0</v>
      </c>
      <c r="AF24" s="354"/>
      <c r="AG24" s="397" t="str">
        <f>IF(ABS(Y24)&gt;$AS$13,"Threshold Exceeded!","----")</f>
        <v>----</v>
      </c>
      <c r="AH24" s="384"/>
      <c r="AI24" s="398" t="str">
        <f>IF(ABS(AA24)&gt;$AS$13,"Threshold Exceeded!","----")</f>
        <v>----</v>
      </c>
      <c r="AJ24" s="384"/>
      <c r="AK24" s="398" t="str">
        <f>IF(ABS(AC24)&gt;$AS$13,"Threshold Exceeded!","----")</f>
        <v>----</v>
      </c>
      <c r="AL24" s="384"/>
      <c r="AM24" s="399" t="str">
        <f>IF(ABS(AE24)&gt;$AS$13,"Threshold Exceeded!","----")</f>
        <v>----</v>
      </c>
      <c r="AO24"/>
      <c r="AP24"/>
      <c r="AQ24"/>
      <c r="AR24"/>
    </row>
    <row r="25" spans="1:44" ht="13">
      <c r="A25" s="381"/>
      <c r="B25" s="344" t="s">
        <v>330</v>
      </c>
      <c r="C25" s="382"/>
      <c r="D25" s="344"/>
      <c r="E25" s="393"/>
      <c r="F25" s="344" t="s">
        <v>331</v>
      </c>
      <c r="G25" s="382"/>
      <c r="H25" s="354"/>
      <c r="I25" s="1172">
        <f>SUMIF('Report 2'!$G$18:$G$50,'Check Totals'!$E$20,'Report 2'!$L$18:$L$50)</f>
        <v>0</v>
      </c>
      <c r="J25" s="392" t="s">
        <v>328</v>
      </c>
      <c r="K25" s="395">
        <f>IF('Information Input'!$U$21=2,SUM('Report 5A'!$O$59:$Q$59),IF('Information Input'!$U$21=1,(IF('Information Input'!$U$26=1,SUM('Report 5A'!$C$59:$E$59),IF('Information Input'!$U$26=2,SUM('Report 5A'!$F$59:$H$59),IF('Information Input'!$U$26=3,SUM('Report 5A'!$I$59:$K$59),SUM('Report 5A'!$L$59:$N$59)))))))</f>
        <v>0</v>
      </c>
      <c r="L25" s="380"/>
      <c r="M25" s="1172">
        <f>SUMIF('Report 2'!$G$18:$G$50,'Check Totals'!$E$20,'Report 2'!$S$18:$S$50)</f>
        <v>0</v>
      </c>
      <c r="N25" s="392" t="s">
        <v>328</v>
      </c>
      <c r="O25" s="395">
        <f>IF('Information Input'!$U$21=2,SUM('Report 5A'!$L$59:$N$59),IF('Information Input'!$U$21=1,(IF('Information Input'!$U$26=1,0,IF('Information Input'!$U$26=2,SUM('Report 5A'!$C$59:$E$59),IF('Information Input'!$U$26=3,SUM('Report 5A'!$F$59:$H$59),SUM('Report 5A'!$I$59:$K$59)))))))</f>
        <v>0</v>
      </c>
      <c r="P25" s="380"/>
      <c r="Q25" s="1172">
        <f>SUMIF('Report 2'!$G$18:$G$50,'Check Totals'!$E$20,'Report 2'!$Z$18:$Z$50)</f>
        <v>0</v>
      </c>
      <c r="R25" s="392" t="s">
        <v>328</v>
      </c>
      <c r="S25" s="395">
        <f>IF('Information Input'!$U$21=2,SUM('Report 5A'!$I$59:$K$59),IF('Information Input'!$U$21=1,(IF('Information Input'!$U$26=1,0,IF('Information Input'!$U$26=2,0,IF('Information Input'!$U$26=3,SUM('Report 5A'!$C$59:$E$59),SUM('Report 5A'!$F$59:$H$59)))))))</f>
        <v>0</v>
      </c>
      <c r="T25" s="380"/>
      <c r="U25" s="1172">
        <f>SUMIF('Report 2'!$G$18:$G$50,'Check Totals'!$E$20,'Report 2'!$AG$18:$AG$50)</f>
        <v>0</v>
      </c>
      <c r="V25" s="392" t="s">
        <v>328</v>
      </c>
      <c r="W25" s="395">
        <f>IF('Information Input'!$U$21=2,SUM('Report 5A'!$F$59:$H$59),IF('Information Input'!$U$21=1,(IF('Information Input'!$U$26=1,0,IF('Information Input'!$U$26=2,0,IF('Information Input'!$U$26=3,0,SUM('Report 5A'!$C$59:$E$59)))))))</f>
        <v>0</v>
      </c>
      <c r="X25" s="380"/>
      <c r="Y25" s="394">
        <f t="shared" si="0"/>
        <v>0</v>
      </c>
      <c r="Z25" s="354"/>
      <c r="AA25" s="396">
        <f t="shared" si="1"/>
        <v>0</v>
      </c>
      <c r="AB25" s="354"/>
      <c r="AC25" s="396">
        <f t="shared" si="2"/>
        <v>0</v>
      </c>
      <c r="AD25" s="354"/>
      <c r="AE25" s="395">
        <f>U25-W25</f>
        <v>0</v>
      </c>
      <c r="AF25" s="354"/>
      <c r="AG25" s="397" t="str">
        <f>IF(ABS(Y25)&gt;$AS$13,"Threshold Exceeded!","----")</f>
        <v>----</v>
      </c>
      <c r="AH25" s="384"/>
      <c r="AI25" s="398" t="str">
        <f>IF(ABS(AA25)&gt;$AS$13,"Threshold Exceeded!","----")</f>
        <v>----</v>
      </c>
      <c r="AJ25" s="384"/>
      <c r="AK25" s="398" t="str">
        <f>IF(ABS(AC25)&gt;$AS$13,"Threshold Exceeded!","----")</f>
        <v>----</v>
      </c>
      <c r="AL25" s="384"/>
      <c r="AM25" s="399" t="str">
        <f>IF(ABS(AE25)&gt;$AS$13,"Threshold Exceeded!","----")</f>
        <v>----</v>
      </c>
      <c r="AO25"/>
      <c r="AP25"/>
      <c r="AQ25"/>
      <c r="AR25"/>
    </row>
    <row r="26" spans="1:44" ht="13">
      <c r="A26" s="381"/>
      <c r="B26" s="344" t="s">
        <v>230</v>
      </c>
      <c r="C26" s="382"/>
      <c r="D26" s="344"/>
      <c r="E26" s="393"/>
      <c r="F26" s="344" t="s">
        <v>332</v>
      </c>
      <c r="G26" s="382"/>
      <c r="H26" s="354"/>
      <c r="I26" s="1172">
        <f>SUMIF('Report 2'!$G$18:$G$50,'Check Totals'!$E$20,'Report 2'!$M$18:$M$50)</f>
        <v>0</v>
      </c>
      <c r="J26" s="392" t="s">
        <v>328</v>
      </c>
      <c r="K26" s="395">
        <f>IF('Information Input'!$U$21=2,SUM('Report 5A'!$O$64:$Q$64),IF('Information Input'!$U$21=1,(IF('Information Input'!$U$26=1,SUM('Report 5A'!$C$64:$E$64),IF('Information Input'!$U$26=2,SUM('Report 5A'!$F$64:$H$64),IF('Information Input'!$U$26=3,SUM('Report 5A'!$I$64:$K$64),SUM('Report 5A'!$L$64:$N$64)))))))</f>
        <v>0</v>
      </c>
      <c r="L26" s="380"/>
      <c r="M26" s="1172">
        <f>SUMIF('Report 2'!$G$18:$G$50,'Check Totals'!$E$20,'Report 2'!$T$18:$T$50)</f>
        <v>0</v>
      </c>
      <c r="N26" s="392" t="s">
        <v>328</v>
      </c>
      <c r="O26" s="395">
        <f>IF('Information Input'!$U$21=2,SUM('Report 5A'!$L$64:$N$64),IF('Information Input'!$U$21=1,(IF('Information Input'!$U$26=1,0,IF('Information Input'!$U$26=2,SUM('Report 5A'!$C$64:$E$64),IF('Information Input'!$U$26=3,SUM('Report 5A'!$F$64:$H$64),SUM('Report 5A'!$I$64:$K$64)))))))</f>
        <v>0</v>
      </c>
      <c r="P26" s="380"/>
      <c r="Q26" s="1172">
        <f>SUMIF('Report 2'!$G$18:$G$50,'Check Totals'!$E$20,'Report 2'!$AA$18:$AA$50)</f>
        <v>0</v>
      </c>
      <c r="R26" s="392" t="s">
        <v>328</v>
      </c>
      <c r="S26" s="395">
        <f>IF('Information Input'!$U$21=2,SUM('Report 5A'!$I$64:$K$64),IF('Information Input'!$U$21=1,(IF('Information Input'!$U$26=1,0,IF('Information Input'!$U$26=2,0,IF('Information Input'!$U$26=3,SUM('Report 5A'!$C$64:$E$64),SUM('Report 5A'!$F$64:$H$64)))))))</f>
        <v>0</v>
      </c>
      <c r="T26" s="380"/>
      <c r="U26" s="1172">
        <f>SUMIF('Report 2'!$G$18:$G$50,'Check Totals'!$E$20,'Report 2'!$AH$18:$AH$50)</f>
        <v>0</v>
      </c>
      <c r="V26" s="392" t="s">
        <v>328</v>
      </c>
      <c r="W26" s="395">
        <f>IF('Information Input'!$U$21=2,SUM('Report 5A'!$F$64:$H$64),IF('Information Input'!$U$21=1,(IF('Information Input'!$U$26=1,0,IF('Information Input'!$U$26=2,0,IF('Information Input'!$U$26=3,0,SUM('Report 5A'!$C$64:$E$64)))))))</f>
        <v>0</v>
      </c>
      <c r="X26" s="380"/>
      <c r="Y26" s="394">
        <f t="shared" si="0"/>
        <v>0</v>
      </c>
      <c r="Z26" s="354"/>
      <c r="AA26" s="396">
        <f t="shared" si="1"/>
        <v>0</v>
      </c>
      <c r="AB26" s="354"/>
      <c r="AC26" s="396">
        <f t="shared" si="2"/>
        <v>0</v>
      </c>
      <c r="AD26" s="354"/>
      <c r="AE26" s="395">
        <f>U26-W26</f>
        <v>0</v>
      </c>
      <c r="AF26" s="354"/>
      <c r="AG26" s="397" t="str">
        <f>IF(ABS(Y26)&gt;$AS$13,"Threshold Exceeded!","----")</f>
        <v>----</v>
      </c>
      <c r="AH26" s="384"/>
      <c r="AI26" s="398" t="str">
        <f>IF(ABS(AA26)&gt;$AS$13,"Threshold Exceeded!","----")</f>
        <v>----</v>
      </c>
      <c r="AJ26" s="384"/>
      <c r="AK26" s="398" t="str">
        <f>IF(ABS(AC26)&gt;$AS$13,"Threshold Exceeded!","----")</f>
        <v>----</v>
      </c>
      <c r="AL26" s="384"/>
      <c r="AM26" s="399" t="str">
        <f>IF(ABS(AE26)&gt;$AS$13,"Threshold Exceeded!","----")</f>
        <v>----</v>
      </c>
      <c r="AO26"/>
      <c r="AP26"/>
      <c r="AQ26"/>
      <c r="AR26"/>
    </row>
    <row r="27" spans="1:44" ht="13">
      <c r="A27" s="393"/>
      <c r="B27" s="344"/>
      <c r="C27" s="382"/>
      <c r="D27" s="344"/>
      <c r="E27" s="393"/>
      <c r="F27" s="344"/>
      <c r="G27" s="382"/>
      <c r="H27" s="354"/>
      <c r="I27" s="1173"/>
      <c r="J27" s="392"/>
      <c r="K27" s="391"/>
      <c r="L27" s="380"/>
      <c r="M27" s="1173"/>
      <c r="N27" s="392"/>
      <c r="O27" s="391"/>
      <c r="P27" s="380"/>
      <c r="Q27" s="1173"/>
      <c r="R27" s="392"/>
      <c r="S27" s="391"/>
      <c r="T27" s="380"/>
      <c r="U27" s="1173"/>
      <c r="V27" s="392"/>
      <c r="W27" s="391"/>
      <c r="X27" s="380"/>
      <c r="Y27" s="388"/>
      <c r="Z27" s="354"/>
      <c r="AA27" s="400"/>
      <c r="AB27" s="354"/>
      <c r="AC27" s="400"/>
      <c r="AD27" s="354"/>
      <c r="AE27" s="391"/>
      <c r="AF27" s="354"/>
      <c r="AG27" s="401"/>
      <c r="AH27" s="384"/>
      <c r="AI27" s="402"/>
      <c r="AJ27" s="384"/>
      <c r="AK27" s="402"/>
      <c r="AL27" s="384"/>
      <c r="AM27" s="403"/>
      <c r="AO27"/>
      <c r="AP27"/>
      <c r="AQ27"/>
      <c r="AR27"/>
    </row>
    <row r="28" spans="1:44" ht="13">
      <c r="A28" s="386" t="str">
        <f>'Report 2'!$A$2</f>
        <v>Report 2</v>
      </c>
      <c r="B28" s="344"/>
      <c r="C28" s="382"/>
      <c r="D28" s="344"/>
      <c r="E28" s="386" t="str">
        <f>'Report 5D'!$A$3</f>
        <v>Report 5D</v>
      </c>
      <c r="F28" s="344"/>
      <c r="G28" s="382"/>
      <c r="H28" s="354"/>
      <c r="I28" s="1173"/>
      <c r="J28" s="392"/>
      <c r="K28" s="391"/>
      <c r="L28" s="380"/>
      <c r="M28" s="1173"/>
      <c r="N28" s="392"/>
      <c r="O28" s="391"/>
      <c r="P28" s="380"/>
      <c r="Q28" s="1173"/>
      <c r="R28" s="392"/>
      <c r="S28" s="391"/>
      <c r="T28" s="380"/>
      <c r="U28" s="1173"/>
      <c r="V28" s="392"/>
      <c r="W28" s="391"/>
      <c r="X28" s="380"/>
      <c r="Y28" s="388"/>
      <c r="Z28" s="354"/>
      <c r="AA28" s="400"/>
      <c r="AB28" s="354"/>
      <c r="AC28" s="400"/>
      <c r="AD28" s="354"/>
      <c r="AE28" s="391"/>
      <c r="AF28" s="354"/>
      <c r="AG28" s="401"/>
      <c r="AH28" s="384"/>
      <c r="AI28" s="402"/>
      <c r="AJ28" s="384"/>
      <c r="AK28" s="402"/>
      <c r="AL28" s="384"/>
      <c r="AM28" s="403"/>
      <c r="AO28"/>
      <c r="AP28"/>
      <c r="AQ28"/>
      <c r="AR28"/>
    </row>
    <row r="29" spans="1:44" ht="13">
      <c r="A29" s="390" t="str">
        <f>'Report 2'!$A$4&amp;" (Line 26)"</f>
        <v>Schedule of Expenses Detail (Line 26)</v>
      </c>
      <c r="B29" s="344"/>
      <c r="C29" s="382"/>
      <c r="D29" s="344"/>
      <c r="E29" s="390" t="str">
        <f>'Report 5D'!$A$5</f>
        <v>Pharmacy Lag Report</v>
      </c>
      <c r="F29" s="344"/>
      <c r="G29" s="382"/>
      <c r="H29" s="354"/>
      <c r="I29" s="1173"/>
      <c r="J29" s="392"/>
      <c r="K29" s="391"/>
      <c r="L29" s="380"/>
      <c r="M29" s="1173"/>
      <c r="N29" s="392"/>
      <c r="O29" s="391"/>
      <c r="P29" s="380"/>
      <c r="Q29" s="1173"/>
      <c r="R29" s="392"/>
      <c r="S29" s="391"/>
      <c r="T29" s="380"/>
      <c r="U29" s="1173"/>
      <c r="V29" s="392"/>
      <c r="W29" s="391"/>
      <c r="X29" s="380"/>
      <c r="Y29" s="388"/>
      <c r="Z29" s="354"/>
      <c r="AA29" s="400"/>
      <c r="AB29" s="354"/>
      <c r="AC29" s="400"/>
      <c r="AD29" s="354"/>
      <c r="AE29" s="391"/>
      <c r="AF29" s="354"/>
      <c r="AG29" s="401"/>
      <c r="AH29" s="384"/>
      <c r="AI29" s="402"/>
      <c r="AJ29" s="384"/>
      <c r="AK29" s="402"/>
      <c r="AL29" s="384"/>
      <c r="AM29" s="403"/>
      <c r="AO29"/>
      <c r="AP29"/>
      <c r="AQ29"/>
      <c r="AR29"/>
    </row>
    <row r="30" spans="1:44" ht="13">
      <c r="A30" s="393"/>
      <c r="B30" s="344" t="s">
        <v>49</v>
      </c>
      <c r="C30" s="382"/>
      <c r="D30" s="344"/>
      <c r="E30" s="393"/>
      <c r="F30" s="344" t="s">
        <v>327</v>
      </c>
      <c r="G30" s="382"/>
      <c r="H30" s="354"/>
      <c r="I30" s="1171">
        <f>SUMIF('Report 2'!$G$18:$G$50,'Check Totals'!$E$28,'Report 2'!$H$18:$H$50)</f>
        <v>0</v>
      </c>
      <c r="J30" s="392" t="s">
        <v>328</v>
      </c>
      <c r="K30" s="395">
        <f>IF('Information Input'!$U$21=2,SUM('Report 5D'!$O$55:$Q$55),IF('Information Input'!$U$21=1,(IF('Information Input'!$U$26=1,SUM('Report 5D'!$C$55:$E$55),IF('Information Input'!$U$26=2,SUM('Report 5D'!$F$55:$H$55),IF('Information Input'!$U$26=3,SUM('Report 5D'!$I$55:$K$55),SUM('Report 5D'!$L$55:$N$55)))))))</f>
        <v>0</v>
      </c>
      <c r="L30" s="380"/>
      <c r="M30" s="1171">
        <f>SUMIF('Report 2'!$G$18:$G$50,'Check Totals'!$E$28,'Report 2'!$O$18:$O$50)</f>
        <v>0</v>
      </c>
      <c r="N30" s="392" t="s">
        <v>328</v>
      </c>
      <c r="O30" s="395">
        <f>IF('Information Input'!$U$21=2,SUM('Report 5D'!$L$55:$N$55),IF('Information Input'!$U$21=1,(IF('Information Input'!$U$26=1,0,IF('Information Input'!$U$26=2,SUM('Report 5D'!$C$55:$E$55),IF('Information Input'!$U$26=3,SUM('Report 5D'!$F$55:$H$55),SUM('Report 5D'!$I$55:$K$55)))))))</f>
        <v>0</v>
      </c>
      <c r="P30" s="380"/>
      <c r="Q30" s="1171">
        <f>SUMIF('Report 2'!$G$18:$G$50,'Check Totals'!$E$28,'Report 2'!$V$18:$V$50)</f>
        <v>0</v>
      </c>
      <c r="R30" s="392" t="s">
        <v>328</v>
      </c>
      <c r="S30" s="395">
        <f>IF('Information Input'!$U$21=2,SUM('Report 5D'!$I$55:$K$55),IF('Information Input'!$U$21=1,(IF('Information Input'!$U$26=1,0,IF('Information Input'!$U$26=2,0,IF('Information Input'!$U$26=3,SUM('Report 5D'!$C$55:$E$55),SUM('Report 5D'!$F$55:$H$55)))))))</f>
        <v>0</v>
      </c>
      <c r="T30" s="380"/>
      <c r="U30" s="1171">
        <f>SUMIF('Report 2'!$G$18:$G$50,'Check Totals'!$E$28,'Report 2'!$AC$18:$AC$50)</f>
        <v>0</v>
      </c>
      <c r="V30" s="392" t="s">
        <v>328</v>
      </c>
      <c r="W30" s="395">
        <f>IF('Information Input'!$U$21=2,SUM('Report 5D'!$F$55:$H$55),IF('Information Input'!$U$21=1,(IF('Information Input'!$U$26=1,0,IF('Information Input'!$U$26=2,0,IF('Information Input'!$U$26=3,0,SUM('Report 5D'!$C$55:$E$55)))))))</f>
        <v>0</v>
      </c>
      <c r="X30" s="380"/>
      <c r="Y30" s="394">
        <f t="shared" ref="Y30" si="3">I30-K30</f>
        <v>0</v>
      </c>
      <c r="Z30" s="354"/>
      <c r="AA30" s="396">
        <f t="shared" ref="AA30" si="4">M30-O30</f>
        <v>0</v>
      </c>
      <c r="AB30" s="354"/>
      <c r="AC30" s="396">
        <f t="shared" ref="AC30" si="5">Q30-S30</f>
        <v>0</v>
      </c>
      <c r="AD30" s="354"/>
      <c r="AE30" s="395">
        <f>U30-W30</f>
        <v>0</v>
      </c>
      <c r="AF30" s="354"/>
      <c r="AG30" s="397" t="str">
        <f t="shared" ref="AG30:AG35" si="6">IF(ABS(Y30)&gt;$AS$13,"Threshold Exceeded!","----")</f>
        <v>----</v>
      </c>
      <c r="AH30" s="384"/>
      <c r="AI30" s="398" t="str">
        <f t="shared" ref="AI30:AI35" si="7">IF(ABS(AA30)&gt;$AS$13,"Threshold Exceeded!","----")</f>
        <v>----</v>
      </c>
      <c r="AJ30" s="384"/>
      <c r="AK30" s="398" t="str">
        <f t="shared" ref="AK30:AK35" si="8">IF(ABS(AC30)&gt;$AS$13,"Threshold Exceeded!","----")</f>
        <v>----</v>
      </c>
      <c r="AL30" s="384"/>
      <c r="AM30" s="399" t="str">
        <f t="shared" ref="AM30:AM35" si="9">IF(ABS(AE30)&gt;$AS$13,"Threshold Exceeded!","----")</f>
        <v>----</v>
      </c>
      <c r="AO30"/>
      <c r="AP30"/>
      <c r="AQ30"/>
      <c r="AR30"/>
    </row>
    <row r="31" spans="1:44" ht="13">
      <c r="A31" s="393"/>
      <c r="B31" s="970" t="s">
        <v>336</v>
      </c>
      <c r="C31" s="1279"/>
      <c r="D31" s="970"/>
      <c r="E31" s="994"/>
      <c r="F31" s="970" t="s">
        <v>337</v>
      </c>
      <c r="G31" s="382"/>
      <c r="H31" s="354"/>
      <c r="I31" s="1172">
        <f>SUMIF('Report 2'!$G$18:$G$50,'Check Totals'!$E$28,'Report 2'!$I$18:$I$50)</f>
        <v>0</v>
      </c>
      <c r="J31" s="392" t="s">
        <v>328</v>
      </c>
      <c r="K31" s="395">
        <f>IF('Information Input'!$U$21=2,SUM('Report 5D'!$O$56:$Q$56),IF('Information Input'!$U$21=1,(IF('Information Input'!$U$26=1,SUM('Report 5D'!$C$56:$E$56),IF('Information Input'!$U$26=2,SUM('Report 5D'!$F$56:$H$56),IF('Information Input'!$U$26=3,SUM('Report 5D'!$I$56:$K$56),SUM('Report 5D'!$L$56:$N$56)))))))</f>
        <v>0</v>
      </c>
      <c r="L31" s="380"/>
      <c r="M31" s="1172">
        <f>SUMIF('Report 2'!$G$18:$G$50,'Check Totals'!$E$28,'Report 2'!$P$18:$P$50)</f>
        <v>0</v>
      </c>
      <c r="N31" s="392" t="s">
        <v>328</v>
      </c>
      <c r="O31" s="395">
        <f>IF('Information Input'!$U$21=2,SUM('Report 5D'!$L$56:$N$56),IF('Information Input'!$U$21=1,(IF('Information Input'!$U$26=1,0,IF('Information Input'!$U$26=2,SUM('Report 5D'!$C$56:$E$56),IF('Information Input'!$U$26=3,SUM('Report 5D'!$F$56:$H$56),SUM('Report 5D'!$I$56:$K$56)))))))</f>
        <v>0</v>
      </c>
      <c r="P31" s="380"/>
      <c r="Q31" s="1172">
        <f>SUMIF('Report 2'!$G$18:$G$50,'Check Totals'!$E$28,'Report 2'!$W$18:$W$50)</f>
        <v>0</v>
      </c>
      <c r="R31" s="392" t="s">
        <v>328</v>
      </c>
      <c r="S31" s="395">
        <f>IF('Information Input'!$U$21=2,SUM('Report 5D'!$I$56:$K$56),IF('Information Input'!$U$21=1,(IF('Information Input'!$U$26=1,0,IF('Information Input'!$U$26=2,0,IF('Information Input'!$U$26=3,SUM('Report 5D'!$C$56:$E$56),SUM('Report 5D'!$F$56:$H$56)))))))</f>
        <v>0</v>
      </c>
      <c r="T31" s="380"/>
      <c r="U31" s="1172">
        <f>SUMIF('Report 2'!$G$18:$G$50,'Check Totals'!$E$28,'Report 2'!$AD$18:$AD$50)</f>
        <v>0</v>
      </c>
      <c r="V31" s="392" t="s">
        <v>328</v>
      </c>
      <c r="W31" s="395">
        <f>IF('Information Input'!$U$21=2,SUM('Report 5D'!$F$56:$H$56),IF('Information Input'!$U$21=1,(IF('Information Input'!$U$26=1,0,IF('Information Input'!$U$26=2,0,IF('Information Input'!$U$26=3,0,SUM('Report 5D'!$C$56:$E$56)))))))</f>
        <v>0</v>
      </c>
      <c r="X31" s="380"/>
      <c r="Y31" s="394">
        <f t="shared" ref="Y31" si="10">I31-K31</f>
        <v>0</v>
      </c>
      <c r="Z31" s="354"/>
      <c r="AA31" s="396">
        <f t="shared" ref="AA31" si="11">M31-O31</f>
        <v>0</v>
      </c>
      <c r="AB31" s="354"/>
      <c r="AC31" s="396">
        <f t="shared" ref="AC31" si="12">Q31-S31</f>
        <v>0</v>
      </c>
      <c r="AD31" s="354"/>
      <c r="AE31" s="395">
        <f>U31-W31</f>
        <v>0</v>
      </c>
      <c r="AF31" s="354"/>
      <c r="AG31" s="397" t="str">
        <f t="shared" si="6"/>
        <v>----</v>
      </c>
      <c r="AH31" s="384"/>
      <c r="AI31" s="398" t="str">
        <f t="shared" si="7"/>
        <v>----</v>
      </c>
      <c r="AJ31" s="384"/>
      <c r="AK31" s="398" t="str">
        <f t="shared" si="8"/>
        <v>----</v>
      </c>
      <c r="AL31" s="384"/>
      <c r="AM31" s="399" t="str">
        <f t="shared" si="9"/>
        <v>----</v>
      </c>
      <c r="AO31"/>
      <c r="AP31"/>
      <c r="AQ31"/>
      <c r="AR31"/>
    </row>
    <row r="32" spans="1:44" ht="13">
      <c r="A32" s="393"/>
      <c r="B32" s="558" t="s">
        <v>333</v>
      </c>
      <c r="C32" s="382"/>
      <c r="D32" s="558"/>
      <c r="E32" s="390"/>
      <c r="F32" s="558" t="s">
        <v>334</v>
      </c>
      <c r="G32" s="382"/>
      <c r="H32" s="354"/>
      <c r="I32" s="1172">
        <f>SUMIF('Report 2'!$G$18:$G$50,'Check Totals'!$E$28,'Report 2'!$J$18:$J$50)</f>
        <v>0</v>
      </c>
      <c r="J32" s="392" t="s">
        <v>328</v>
      </c>
      <c r="K32" s="395">
        <f>IF('Information Input'!$U$21=2,SUM('Report 5D'!$O$57:$Q$57),IF('Information Input'!$U$21=1,(IF('Information Input'!$U$26=1,SUM('Report 5D'!$C$57:$E$57),IF('Information Input'!$U$26=2,SUM('Report 5D'!$F$57:$H$57),IF('Information Input'!$U$26=3,SUM('Report 5D'!$I$57:$K$57),SUM('Report 5D'!$L$57:$N$57)))))))</f>
        <v>0</v>
      </c>
      <c r="L32" s="380"/>
      <c r="M32" s="1172">
        <f>SUMIF('Report 2'!$G$18:$G$50,'Check Totals'!$E$28,'Report 2'!$Q$18:$Q$50)</f>
        <v>0</v>
      </c>
      <c r="N32" s="392" t="s">
        <v>328</v>
      </c>
      <c r="O32" s="395">
        <f>IF('Information Input'!$U$21=2,SUM('Report 5D'!$L$57:$N$57),IF('Information Input'!$U$21=1,(IF('Information Input'!$U$26=1,0,IF('Information Input'!$U$26=2,SUM('Report 5D'!$C$57:$E$57),IF('Information Input'!$U$26=3,SUM('Report 5D'!$F$57:$H$57),SUM('Report 5D'!$I$57:$K$57)))))))</f>
        <v>0</v>
      </c>
      <c r="P32" s="380"/>
      <c r="Q32" s="1172">
        <f>SUMIF('Report 2'!$G$18:$G$50,'Check Totals'!$E$28,'Report 2'!$X$18:$X$50)</f>
        <v>0</v>
      </c>
      <c r="R32" s="392" t="s">
        <v>328</v>
      </c>
      <c r="S32" s="395">
        <f>IF('Information Input'!$U$21=2,SUM('Report 5D'!$I$57:$K$57),IF('Information Input'!$U$21=1,(IF('Information Input'!$U$26=1,0,IF('Information Input'!$U$26=2,0,IF('Information Input'!$U$26=3,SUM('Report 5D'!$C$57:$E$57),SUM('Report 5D'!$F$57:$H$57)))))))</f>
        <v>0</v>
      </c>
      <c r="T32" s="380"/>
      <c r="U32" s="1172">
        <f>SUMIF('Report 2'!$G$18:$G$50,'Check Totals'!$E$28,'Report 2'!$AE$18:$AE$50)</f>
        <v>0</v>
      </c>
      <c r="V32" s="392" t="s">
        <v>328</v>
      </c>
      <c r="W32" s="395">
        <f>IF('Information Input'!$U$21=2,SUM('Report 5D'!$F$57:$H$57),IF('Information Input'!$U$21=1,(IF('Information Input'!$U$26=1,0,IF('Information Input'!$U$26=2,0,IF('Information Input'!$U$26=3,0,SUM('Report 5D'!$C$57:$E$57)))))))</f>
        <v>0</v>
      </c>
      <c r="X32" s="380"/>
      <c r="Y32" s="394">
        <f t="shared" ref="Y32:Y35" si="13">I32-K32</f>
        <v>0</v>
      </c>
      <c r="Z32" s="354"/>
      <c r="AA32" s="396">
        <f t="shared" ref="AA32:AA35" si="14">M32-O32</f>
        <v>0</v>
      </c>
      <c r="AB32" s="354"/>
      <c r="AC32" s="396">
        <f t="shared" ref="AC32:AC35" si="15">Q32-S32</f>
        <v>0</v>
      </c>
      <c r="AD32" s="354"/>
      <c r="AE32" s="395">
        <f t="shared" ref="AE32:AE35" si="16">U32-W32</f>
        <v>0</v>
      </c>
      <c r="AF32" s="354"/>
      <c r="AG32" s="397" t="str">
        <f t="shared" si="6"/>
        <v>----</v>
      </c>
      <c r="AH32" s="384"/>
      <c r="AI32" s="398" t="str">
        <f t="shared" si="7"/>
        <v>----</v>
      </c>
      <c r="AJ32" s="384"/>
      <c r="AK32" s="398" t="str">
        <f t="shared" si="8"/>
        <v>----</v>
      </c>
      <c r="AL32" s="384"/>
      <c r="AM32" s="399" t="str">
        <f t="shared" si="9"/>
        <v>----</v>
      </c>
      <c r="AO32"/>
      <c r="AP32"/>
      <c r="AQ32"/>
      <c r="AR32"/>
    </row>
    <row r="33" spans="1:44" ht="13">
      <c r="A33" s="393"/>
      <c r="B33" s="344" t="s">
        <v>13</v>
      </c>
      <c r="C33" s="382"/>
      <c r="D33" s="344"/>
      <c r="E33" s="393"/>
      <c r="F33" s="344" t="s">
        <v>329</v>
      </c>
      <c r="G33" s="382"/>
      <c r="H33" s="354"/>
      <c r="I33" s="1172">
        <f>SUMIF('Report 2'!$G$18:$G$50,'Check Totals'!$E$28,'Report 2'!$K$18:$K$50)</f>
        <v>0</v>
      </c>
      <c r="J33" s="392" t="s">
        <v>328</v>
      </c>
      <c r="K33" s="395">
        <f>IF('Information Input'!$U$21=2,SUM('Report 5D'!$O$58:$Q$58),IF('Information Input'!$U$21=1,(IF('Information Input'!$U$26=1,SUM('Report 5D'!$C$58:$E$58),IF('Information Input'!$U$26=2,SUM('Report 5D'!$F$58:$H$58),IF('Information Input'!$U$26=3,SUM('Report 5D'!$I$58:$K$58),SUM('Report 5D'!$L$58:$N$58)))))))</f>
        <v>0</v>
      </c>
      <c r="L33" s="380"/>
      <c r="M33" s="1172">
        <f>SUMIF('Report 2'!$G$18:$G$50,'Check Totals'!$E$28,'Report 2'!$R$18:$R$50)</f>
        <v>0</v>
      </c>
      <c r="N33" s="392" t="s">
        <v>328</v>
      </c>
      <c r="O33" s="395">
        <f>IF('Information Input'!$U$21=2,SUM('Report 5D'!$L$58:$N$58),IF('Information Input'!$U$21=1,(IF('Information Input'!$U$26=1,0,IF('Information Input'!$U$26=2,SUM('Report 5D'!$C$58:$E$58),IF('Information Input'!$U$26=3,SUM('Report 5D'!$F$58:$H$58),SUM('Report 5D'!$I$58:$K$58)))))))</f>
        <v>0</v>
      </c>
      <c r="P33" s="380"/>
      <c r="Q33" s="1172">
        <f>SUMIF('Report 2'!$G$18:$G$50,'Check Totals'!$E$28,'Report 2'!$Y$18:$Y$50)</f>
        <v>0</v>
      </c>
      <c r="R33" s="392" t="s">
        <v>328</v>
      </c>
      <c r="S33" s="395">
        <f>IF('Information Input'!$U$21=2,SUM('Report 5D'!$I$58:$K$58),IF('Information Input'!$U$21=1,(IF('Information Input'!$U$26=1,0,IF('Information Input'!$U$26=2,0,IF('Information Input'!$U$26=3,SUM('Report 5D'!$C$58:$E$58),SUM('Report 5D'!$F$58:$H$58)))))))</f>
        <v>0</v>
      </c>
      <c r="T33" s="380"/>
      <c r="U33" s="1172">
        <f>SUMIF('Report 2'!$G$18:$G$50,'Check Totals'!$E$28,'Report 2'!$AF$18:$AF$50)</f>
        <v>0</v>
      </c>
      <c r="V33" s="392" t="s">
        <v>328</v>
      </c>
      <c r="W33" s="395">
        <f>IF('Information Input'!$U$21=2,SUM('Report 5D'!$F$58:$H$58),IF('Information Input'!$U$21=1,(IF('Information Input'!$U$26=1,0,IF('Information Input'!$U$26=2,0,IF('Information Input'!$U$26=3,0,SUM('Report 5D'!$C$58:$E$58)))))))</f>
        <v>0</v>
      </c>
      <c r="X33" s="380"/>
      <c r="Y33" s="394">
        <f t="shared" si="13"/>
        <v>0</v>
      </c>
      <c r="Z33" s="354"/>
      <c r="AA33" s="396">
        <f t="shared" si="14"/>
        <v>0</v>
      </c>
      <c r="AB33" s="354"/>
      <c r="AC33" s="396">
        <f t="shared" si="15"/>
        <v>0</v>
      </c>
      <c r="AD33" s="354"/>
      <c r="AE33" s="395">
        <f t="shared" si="16"/>
        <v>0</v>
      </c>
      <c r="AF33" s="354"/>
      <c r="AG33" s="397" t="str">
        <f t="shared" si="6"/>
        <v>----</v>
      </c>
      <c r="AH33" s="384"/>
      <c r="AI33" s="398" t="str">
        <f t="shared" si="7"/>
        <v>----</v>
      </c>
      <c r="AJ33" s="384"/>
      <c r="AK33" s="398" t="str">
        <f t="shared" si="8"/>
        <v>----</v>
      </c>
      <c r="AL33" s="384"/>
      <c r="AM33" s="399" t="str">
        <f t="shared" si="9"/>
        <v>----</v>
      </c>
      <c r="AO33"/>
      <c r="AP33"/>
      <c r="AQ33"/>
      <c r="AR33"/>
    </row>
    <row r="34" spans="1:44" ht="13">
      <c r="A34" s="393"/>
      <c r="B34" s="344" t="s">
        <v>330</v>
      </c>
      <c r="C34" s="382"/>
      <c r="D34" s="344"/>
      <c r="E34" s="393"/>
      <c r="F34" s="344" t="s">
        <v>331</v>
      </c>
      <c r="G34" s="382"/>
      <c r="H34" s="354"/>
      <c r="I34" s="1172">
        <f>SUMIF('Report 2'!$G$18:$G$50,'Check Totals'!$E$28,'Report 2'!$L$18:$L$50)</f>
        <v>0</v>
      </c>
      <c r="J34" s="392" t="s">
        <v>328</v>
      </c>
      <c r="K34" s="395">
        <f>IF('Information Input'!$U$21=2,SUM('Report 5D'!$O$59:$Q$59),IF('Information Input'!$U$21=1,(IF('Information Input'!$U$26=1,SUM('Report 5D'!$C$59:$E$59),IF('Information Input'!$U$26=2,SUM('Report 5D'!$F$59:$H$59),IF('Information Input'!$U$26=3,SUM('Report 5D'!$I$59:$K$59),SUM('Report 5D'!$L$59:$N$59)))))))</f>
        <v>0</v>
      </c>
      <c r="L34" s="380"/>
      <c r="M34" s="1172">
        <f>SUMIF('Report 2'!$G$18:$G$50,'Check Totals'!$E$28,'Report 2'!$S$18:$S$50)</f>
        <v>0</v>
      </c>
      <c r="N34" s="392" t="s">
        <v>328</v>
      </c>
      <c r="O34" s="395">
        <f>IF('Information Input'!$U$21=2,SUM('Report 5D'!$L$59:$N$59),IF('Information Input'!$U$21=1,(IF('Information Input'!$U$26=1,0,IF('Information Input'!$U$26=2,SUM('Report 5D'!$C$59:$E$59),IF('Information Input'!$U$26=3,SUM('Report 5D'!$F$59:$H$59),SUM('Report 5D'!$I$59:$K$59)))))))</f>
        <v>0</v>
      </c>
      <c r="P34" s="380"/>
      <c r="Q34" s="1172">
        <f>SUMIF('Report 2'!$G$18:$G$50,'Check Totals'!$E$28,'Report 2'!$Z$18:$Z$50)</f>
        <v>0</v>
      </c>
      <c r="R34" s="392" t="s">
        <v>328</v>
      </c>
      <c r="S34" s="395">
        <f>IF('Information Input'!$U$21=2,SUM('Report 5D'!$I$59:$K$59),IF('Information Input'!$U$21=1,(IF('Information Input'!$U$26=1,0,IF('Information Input'!$U$26=2,0,IF('Information Input'!$U$26=3,SUM('Report 5D'!$C$59:$E$59),SUM('Report 5D'!$F$59:$H$59)))))))</f>
        <v>0</v>
      </c>
      <c r="T34" s="380"/>
      <c r="U34" s="1172">
        <f>SUMIF('Report 2'!$G$18:$G$50,'Check Totals'!$E$28,'Report 2'!$AG$18:$AG$50)</f>
        <v>0</v>
      </c>
      <c r="V34" s="392" t="s">
        <v>328</v>
      </c>
      <c r="W34" s="395">
        <f>IF('Information Input'!$U$21=2,SUM('Report 5D'!$F$59:$H$59),IF('Information Input'!$U$21=1,(IF('Information Input'!$U$26=1,0,IF('Information Input'!$U$26=2,0,IF('Information Input'!$U$26=3,0,SUM('Report 5D'!$C$59:$E$59)))))))</f>
        <v>0</v>
      </c>
      <c r="X34" s="380"/>
      <c r="Y34" s="394">
        <f t="shared" si="13"/>
        <v>0</v>
      </c>
      <c r="Z34" s="354"/>
      <c r="AA34" s="396">
        <f t="shared" si="14"/>
        <v>0</v>
      </c>
      <c r="AB34" s="354"/>
      <c r="AC34" s="396">
        <f t="shared" si="15"/>
        <v>0</v>
      </c>
      <c r="AD34" s="354"/>
      <c r="AE34" s="395">
        <f t="shared" si="16"/>
        <v>0</v>
      </c>
      <c r="AF34" s="354"/>
      <c r="AG34" s="397" t="str">
        <f t="shared" si="6"/>
        <v>----</v>
      </c>
      <c r="AH34" s="384"/>
      <c r="AI34" s="398" t="str">
        <f t="shared" si="7"/>
        <v>----</v>
      </c>
      <c r="AJ34" s="384"/>
      <c r="AK34" s="398" t="str">
        <f t="shared" si="8"/>
        <v>----</v>
      </c>
      <c r="AL34" s="384"/>
      <c r="AM34" s="399" t="str">
        <f t="shared" si="9"/>
        <v>----</v>
      </c>
      <c r="AO34"/>
      <c r="AP34"/>
      <c r="AQ34"/>
      <c r="AR34"/>
    </row>
    <row r="35" spans="1:44" ht="13">
      <c r="A35" s="393"/>
      <c r="B35" s="344" t="s">
        <v>230</v>
      </c>
      <c r="C35" s="382"/>
      <c r="D35" s="344"/>
      <c r="E35" s="393"/>
      <c r="F35" s="344" t="s">
        <v>332</v>
      </c>
      <c r="G35" s="382"/>
      <c r="H35" s="354"/>
      <c r="I35" s="1172">
        <f>SUMIF('Report 2'!$G$18:$G$50,'Check Totals'!$E$28,'Report 2'!$M$18:$M$50)</f>
        <v>0</v>
      </c>
      <c r="J35" s="392" t="s">
        <v>328</v>
      </c>
      <c r="K35" s="395">
        <f>IF('Information Input'!$U$21=2,SUM('Report 5D'!$O$64:$Q$64),IF('Information Input'!$U$21=1,(IF('Information Input'!$U$26=1,SUM('Report 5D'!$C$64:$E$64),IF('Information Input'!$U$26=2,SUM('Report 5D'!$F$64:$H$64),IF('Information Input'!$U$26=3,SUM('Report 5D'!$I$64:$K$64),SUM('Report 5D'!$L$64:$N$64)))))))</f>
        <v>0</v>
      </c>
      <c r="L35" s="380"/>
      <c r="M35" s="1172">
        <f>SUMIF('Report 2'!$G$18:$G$50,'Check Totals'!$E$28,'Report 2'!$T$18:$T$50)</f>
        <v>0</v>
      </c>
      <c r="N35" s="392" t="s">
        <v>328</v>
      </c>
      <c r="O35" s="395">
        <f>IF('Information Input'!$U$21=2,SUM('Report 5D'!$L$64:$N$64),IF('Information Input'!$U$21=1,(IF('Information Input'!$U$26=1,0,IF('Information Input'!$U$26=2,SUM('Report 5D'!$C$64:$E$64),IF('Information Input'!$U$26=3,SUM('Report 5D'!$F$64:$H$64),SUM('Report 5D'!$I$64:$K$64)))))))</f>
        <v>0</v>
      </c>
      <c r="P35" s="380"/>
      <c r="Q35" s="1172">
        <f>SUMIF('Report 2'!$G$18:$G$50,'Check Totals'!$E$28,'Report 2'!$AA$18:$AA$50)</f>
        <v>0</v>
      </c>
      <c r="R35" s="392" t="s">
        <v>328</v>
      </c>
      <c r="S35" s="395">
        <f>IF('Information Input'!$U$21=2,SUM('Report 5D'!$I$64:$K$64),IF('Information Input'!$U$21=1,(IF('Information Input'!$U$26=1,0,IF('Information Input'!$U$26=2,0,IF('Information Input'!$U$26=3,SUM('Report 5D'!$C$64:$E$64),SUM('Report 5D'!$F$64:$H$64)))))))</f>
        <v>0</v>
      </c>
      <c r="T35" s="380"/>
      <c r="U35" s="1172">
        <f>SUMIF('Report 2'!$G$18:$G$50,'Check Totals'!$E$28,'Report 2'!$AH$18:$AH$50)</f>
        <v>0</v>
      </c>
      <c r="V35" s="392" t="s">
        <v>328</v>
      </c>
      <c r="W35" s="395">
        <f>IF('Information Input'!$U$21=2,SUM('Report 5D'!$F$64:$H$64),IF('Information Input'!$U$21=1,(IF('Information Input'!$U$26=1,0,IF('Information Input'!$U$26=2,0,IF('Information Input'!$U$26=3,0,SUM('Report 5D'!$C$64:$E$64)))))))</f>
        <v>0</v>
      </c>
      <c r="X35" s="380"/>
      <c r="Y35" s="394">
        <f t="shared" si="13"/>
        <v>0</v>
      </c>
      <c r="Z35" s="354"/>
      <c r="AA35" s="396">
        <f t="shared" si="14"/>
        <v>0</v>
      </c>
      <c r="AB35" s="354"/>
      <c r="AC35" s="396">
        <f t="shared" si="15"/>
        <v>0</v>
      </c>
      <c r="AD35" s="354"/>
      <c r="AE35" s="395">
        <f t="shared" si="16"/>
        <v>0</v>
      </c>
      <c r="AF35" s="354"/>
      <c r="AG35" s="397" t="str">
        <f t="shared" si="6"/>
        <v>----</v>
      </c>
      <c r="AH35" s="384"/>
      <c r="AI35" s="398" t="str">
        <f t="shared" si="7"/>
        <v>----</v>
      </c>
      <c r="AJ35" s="384"/>
      <c r="AK35" s="398" t="str">
        <f t="shared" si="8"/>
        <v>----</v>
      </c>
      <c r="AL35" s="384"/>
      <c r="AM35" s="399" t="str">
        <f t="shared" si="9"/>
        <v>----</v>
      </c>
      <c r="AO35"/>
      <c r="AP35"/>
      <c r="AQ35"/>
      <c r="AR35"/>
    </row>
    <row r="36" spans="1:44" ht="13">
      <c r="A36" s="393"/>
      <c r="B36" s="344"/>
      <c r="C36" s="382"/>
      <c r="D36" s="344"/>
      <c r="E36" s="393"/>
      <c r="F36" s="344"/>
      <c r="G36" s="382"/>
      <c r="H36" s="354"/>
      <c r="I36" s="1173"/>
      <c r="J36" s="392"/>
      <c r="K36" s="391"/>
      <c r="L36" s="380"/>
      <c r="M36" s="1173"/>
      <c r="N36" s="392"/>
      <c r="O36" s="391"/>
      <c r="P36" s="380"/>
      <c r="Q36" s="1173"/>
      <c r="R36" s="392"/>
      <c r="S36" s="391"/>
      <c r="T36" s="380"/>
      <c r="U36" s="1173"/>
      <c r="V36" s="392"/>
      <c r="W36" s="391"/>
      <c r="X36" s="380"/>
      <c r="Y36" s="388"/>
      <c r="Z36" s="354"/>
      <c r="AA36" s="400"/>
      <c r="AB36" s="354"/>
      <c r="AC36" s="400"/>
      <c r="AD36" s="354"/>
      <c r="AE36" s="391"/>
      <c r="AF36" s="354"/>
      <c r="AG36" s="401"/>
      <c r="AH36" s="384"/>
      <c r="AI36" s="402"/>
      <c r="AJ36" s="384"/>
      <c r="AK36" s="402"/>
      <c r="AL36" s="384"/>
      <c r="AM36" s="403"/>
      <c r="AO36"/>
      <c r="AP36"/>
      <c r="AQ36"/>
      <c r="AR36"/>
    </row>
    <row r="37" spans="1:44" ht="13">
      <c r="A37" s="386" t="str">
        <f>'Report 2'!$A$2</f>
        <v>Report 2</v>
      </c>
      <c r="B37" s="344"/>
      <c r="C37" s="382"/>
      <c r="D37" s="344"/>
      <c r="E37" s="386" t="str">
        <f>'Report 5H'!$A$3</f>
        <v>Report 5H</v>
      </c>
      <c r="F37" s="344"/>
      <c r="G37" s="382"/>
      <c r="H37" s="354"/>
      <c r="I37" s="1173"/>
      <c r="J37" s="392"/>
      <c r="K37" s="391"/>
      <c r="L37" s="380"/>
      <c r="M37" s="1173"/>
      <c r="N37" s="392"/>
      <c r="O37" s="391"/>
      <c r="P37" s="380"/>
      <c r="Q37" s="1173"/>
      <c r="R37" s="392"/>
      <c r="S37" s="391"/>
      <c r="T37" s="380"/>
      <c r="U37" s="1173"/>
      <c r="V37" s="392"/>
      <c r="W37" s="391"/>
      <c r="X37" s="380"/>
      <c r="Y37" s="388"/>
      <c r="Z37" s="354"/>
      <c r="AA37" s="400"/>
      <c r="AB37" s="354"/>
      <c r="AC37" s="400"/>
      <c r="AD37" s="354"/>
      <c r="AE37" s="391"/>
      <c r="AF37" s="354"/>
      <c r="AG37" s="401"/>
      <c r="AH37" s="384"/>
      <c r="AI37" s="402"/>
      <c r="AJ37" s="384"/>
      <c r="AK37" s="402"/>
      <c r="AL37" s="384"/>
      <c r="AM37" s="403"/>
      <c r="AO37"/>
      <c r="AP37"/>
      <c r="AQ37"/>
      <c r="AR37"/>
    </row>
    <row r="38" spans="1:44" ht="13">
      <c r="A38" s="390" t="str">
        <f>'Report 2'!$A$4&amp;" (Lines 16-21, 27, 28, 35, 36)"</f>
        <v>Schedule of Expenses Detail (Lines 16-21, 27, 28, 35, 36)</v>
      </c>
      <c r="B38" s="344"/>
      <c r="C38" s="382"/>
      <c r="D38" s="344"/>
      <c r="E38" s="390" t="str">
        <f>'Report 5H'!$A$5</f>
        <v>Outpatient/Clinic Services Lag Report</v>
      </c>
      <c r="F38" s="344"/>
      <c r="G38" s="382"/>
      <c r="H38" s="354"/>
      <c r="I38" s="1173"/>
      <c r="J38" s="392"/>
      <c r="K38" s="391"/>
      <c r="L38" s="380"/>
      <c r="M38" s="1173"/>
      <c r="N38" s="392"/>
      <c r="O38" s="391"/>
      <c r="P38" s="380"/>
      <c r="Q38" s="1173"/>
      <c r="R38" s="392"/>
      <c r="S38" s="391"/>
      <c r="T38" s="380"/>
      <c r="U38" s="1173"/>
      <c r="V38" s="392"/>
      <c r="W38" s="391"/>
      <c r="X38" s="380"/>
      <c r="Y38" s="388"/>
      <c r="Z38" s="354"/>
      <c r="AA38" s="400"/>
      <c r="AB38" s="354"/>
      <c r="AC38" s="400"/>
      <c r="AD38" s="354"/>
      <c r="AE38" s="391"/>
      <c r="AF38" s="354"/>
      <c r="AG38" s="401"/>
      <c r="AH38" s="384"/>
      <c r="AI38" s="402"/>
      <c r="AJ38" s="384"/>
      <c r="AK38" s="402"/>
      <c r="AL38" s="384"/>
      <c r="AM38" s="403"/>
      <c r="AO38"/>
      <c r="AP38"/>
      <c r="AQ38"/>
      <c r="AR38"/>
    </row>
    <row r="39" spans="1:44" ht="13">
      <c r="A39" s="393"/>
      <c r="B39" s="344" t="s">
        <v>49</v>
      </c>
      <c r="C39" s="382"/>
      <c r="D39" s="344"/>
      <c r="E39" s="393"/>
      <c r="F39" s="344" t="s">
        <v>327</v>
      </c>
      <c r="G39" s="382"/>
      <c r="H39" s="354"/>
      <c r="I39" s="1171">
        <f>SUMIF('Report 2'!$G$18:$G$50,'Check Totals'!$E$37,'Report 2'!$H$18:$H$50)</f>
        <v>0</v>
      </c>
      <c r="J39" s="392" t="s">
        <v>328</v>
      </c>
      <c r="K39" s="395">
        <f>IF('Information Input'!$U$21=2,SUM('Report 5H'!$O$55:$Q$55),IF('Information Input'!$U$21=1,(IF('Information Input'!$U$26=1,SUM('Report 5H'!$C$55:$E$55),IF('Information Input'!$U$26=2,SUM('Report 5H'!$F$55:$H$55),IF('Information Input'!$U$26=3,SUM('Report 5H'!$I$55:$K$55),SUM('Report 5H'!$L$55:$N$55)))))))</f>
        <v>0</v>
      </c>
      <c r="L39" s="380"/>
      <c r="M39" s="1171">
        <f>SUMIF('Report 2'!$G$18:$G$50,'Check Totals'!$E$37,'Report 2'!$O$18:$O$50)</f>
        <v>0</v>
      </c>
      <c r="N39" s="392" t="s">
        <v>328</v>
      </c>
      <c r="O39" s="395">
        <f>IF('Information Input'!$U$21=2,SUM('Report 5H'!$L$55:$N$55),IF('Information Input'!$U$21=1,(IF('Information Input'!$U$26=1,0,IF('Information Input'!$U$26=2,SUM('Report 5H'!$C$55:$E$55),IF('Information Input'!$U$26=3,SUM('Report 5H'!$F$55:$H$55),SUM('Report 5H'!$I$55:$K$55)))))))</f>
        <v>0</v>
      </c>
      <c r="P39" s="380"/>
      <c r="Q39" s="1171">
        <f>SUMIF('Report 2'!$G$18:$G$50,'Check Totals'!$E$37,'Report 2'!$V$18:$V$50)</f>
        <v>0</v>
      </c>
      <c r="R39" s="392" t="s">
        <v>328</v>
      </c>
      <c r="S39" s="395">
        <f>IF('Information Input'!$U$21=2,SUM('Report 5H'!$I$55:$K$55),IF('Information Input'!$U$21=1,(IF('Information Input'!$U$26=1,0,IF('Information Input'!$U$26=2,0,IF('Information Input'!$U$26=3,SUM('Report 5H'!$C$55:$E$55),SUM('Report 5H'!$F$55:$H$55)))))))</f>
        <v>0</v>
      </c>
      <c r="T39" s="380"/>
      <c r="U39" s="1171">
        <f>SUMIF('Report 2'!$G$18:$G$50,'Check Totals'!$E$37,'Report 2'!$AC$18:$AC$50)</f>
        <v>0</v>
      </c>
      <c r="V39" s="392" t="s">
        <v>328</v>
      </c>
      <c r="W39" s="395">
        <f>IF('Information Input'!$U$21=2,SUM('Report 5H'!$F$55:$H$55),IF('Information Input'!$U$21=1,(IF('Information Input'!$U$26=1,0,IF('Information Input'!$U$26=2,0,IF('Information Input'!$U$26=3,0,SUM('Report 5H'!$C$55:$E$55)))))))</f>
        <v>0</v>
      </c>
      <c r="X39" s="380"/>
      <c r="Y39" s="394">
        <f t="shared" ref="Y39:Y43" si="17">I39-K39</f>
        <v>0</v>
      </c>
      <c r="Z39" s="354"/>
      <c r="AA39" s="396">
        <f t="shared" ref="AA39:AA43" si="18">M39-O39</f>
        <v>0</v>
      </c>
      <c r="AB39" s="354"/>
      <c r="AC39" s="396">
        <f t="shared" ref="AC39:AC43" si="19">Q39-S39</f>
        <v>0</v>
      </c>
      <c r="AD39" s="354"/>
      <c r="AE39" s="395">
        <f t="shared" ref="AE39:AE43" si="20">U39-W39</f>
        <v>0</v>
      </c>
      <c r="AF39" s="354"/>
      <c r="AG39" s="397" t="str">
        <f>IF(ABS(Y39)&gt;$AS$13,"Threshold Exceeded!","----")</f>
        <v>----</v>
      </c>
      <c r="AH39" s="384"/>
      <c r="AI39" s="398" t="str">
        <f>IF(ABS(AA39)&gt;$AS$13,"Threshold Exceeded!","----")</f>
        <v>----</v>
      </c>
      <c r="AJ39" s="384"/>
      <c r="AK39" s="398" t="str">
        <f>IF(ABS(AC39)&gt;$AS$13,"Threshold Exceeded!","----")</f>
        <v>----</v>
      </c>
      <c r="AL39" s="384"/>
      <c r="AM39" s="399" t="str">
        <f>IF(ABS(AE39)&gt;$AS$13,"Threshold Exceeded!","----")</f>
        <v>----</v>
      </c>
      <c r="AO39"/>
      <c r="AP39"/>
      <c r="AQ39"/>
      <c r="AR39"/>
    </row>
    <row r="40" spans="1:44" ht="13">
      <c r="A40" s="393"/>
      <c r="B40" s="970" t="s">
        <v>336</v>
      </c>
      <c r="C40" s="1279"/>
      <c r="D40" s="970"/>
      <c r="E40" s="994"/>
      <c r="F40" s="970" t="s">
        <v>337</v>
      </c>
      <c r="G40" s="382"/>
      <c r="H40" s="354"/>
      <c r="I40" s="1172">
        <f>SUMIF('Report 2'!$G$18:$G$50,'Check Totals'!$E$37,'Report 2'!$I$18:$I$50)</f>
        <v>0</v>
      </c>
      <c r="J40" s="392" t="s">
        <v>328</v>
      </c>
      <c r="K40" s="395">
        <f>IF('Information Input'!$U$21=2,SUM('Report 5H'!$O$56:$Q$56),IF('Information Input'!$U$21=1,(IF('Information Input'!$U$26=1,SUM('Report 5H'!$C$56:$E$56),IF('Information Input'!$U$26=2,SUM('Report 5H'!$F$56:$H$56),IF('Information Input'!$U$26=3,SUM('Report 5H'!$I$56:$K$56),SUM('Report 5H'!$L$56:$N$56)))))))</f>
        <v>0</v>
      </c>
      <c r="L40" s="380"/>
      <c r="M40" s="1172">
        <f>SUMIF('Report 2'!$G$18:$G$50,'Check Totals'!$E$37,'Report 2'!$P$18:$P$50)</f>
        <v>0</v>
      </c>
      <c r="N40" s="392" t="s">
        <v>328</v>
      </c>
      <c r="O40" s="395">
        <f>IF('Information Input'!$U$21=2,SUM('Report 5H'!$L$56:$N$56),IF('Information Input'!$U$21=1,(IF('Information Input'!$U$26=1,0,IF('Information Input'!$U$26=2,SUM('Report 5H'!$C$56:$E$56),IF('Information Input'!$U$26=3,SUM('Report 5H'!$F$56:$H$56),SUM('Report 5H'!$I$56:$K$56)))))))</f>
        <v>0</v>
      </c>
      <c r="P40" s="380"/>
      <c r="Q40" s="1172">
        <f>SUMIF('Report 2'!$G$18:$G$50,'Check Totals'!$E$37,'Report 2'!$W$18:$W$50)</f>
        <v>0</v>
      </c>
      <c r="R40" s="392" t="s">
        <v>328</v>
      </c>
      <c r="S40" s="395">
        <f>IF('Information Input'!$U$21=2,SUM('Report 5H'!$I$56:$K$56),IF('Information Input'!$U$21=1,(IF('Information Input'!$U$26=1,0,IF('Information Input'!$U$26=2,0,IF('Information Input'!$U$26=3,SUM('Report 5H'!$C$56:$E$56),SUM('Report 5H'!$F$56:$H$56)))))))</f>
        <v>0</v>
      </c>
      <c r="T40" s="380"/>
      <c r="U40" s="1172">
        <f>SUMIF('Report 2'!$G$18:$G$50,'Check Totals'!$E$37,'Report 2'!$AD$18:$AD$50)</f>
        <v>0</v>
      </c>
      <c r="V40" s="392" t="s">
        <v>328</v>
      </c>
      <c r="W40" s="395">
        <f>IF('Information Input'!$U$21=2,SUM('Report 5H'!$F$56:$H$56),IF('Information Input'!$U$21=1,(IF('Information Input'!$U$26=1,0,IF('Information Input'!$U$26=2,0,IF('Information Input'!$U$26=3,0,SUM('Report 5H'!$C$56:$E$56)))))))</f>
        <v>0</v>
      </c>
      <c r="X40" s="380"/>
      <c r="Y40" s="394">
        <f t="shared" ref="Y40" si="21">I40-K40</f>
        <v>0</v>
      </c>
      <c r="Z40" s="354"/>
      <c r="AA40" s="396">
        <f t="shared" ref="AA40" si="22">M40-O40</f>
        <v>0</v>
      </c>
      <c r="AB40" s="354"/>
      <c r="AC40" s="396">
        <f t="shared" ref="AC40" si="23">Q40-S40</f>
        <v>0</v>
      </c>
      <c r="AD40" s="354"/>
      <c r="AE40" s="395">
        <f t="shared" ref="AE40" si="24">U40-W40</f>
        <v>0</v>
      </c>
      <c r="AF40" s="354"/>
      <c r="AG40" s="397" t="str">
        <f>IF(ABS(Y40)&gt;$AS$13,"Threshold Exceeded!","----")</f>
        <v>----</v>
      </c>
      <c r="AH40" s="384"/>
      <c r="AI40" s="398" t="str">
        <f>IF(ABS(AA40)&gt;$AS$13,"Threshold Exceeded!","----")</f>
        <v>----</v>
      </c>
      <c r="AJ40" s="384"/>
      <c r="AK40" s="398" t="str">
        <f>IF(ABS(AC40)&gt;$AS$13,"Threshold Exceeded!","----")</f>
        <v>----</v>
      </c>
      <c r="AL40" s="384"/>
      <c r="AM40" s="399" t="str">
        <f>IF(ABS(AE40)&gt;$AS$13,"Threshold Exceeded!","----")</f>
        <v>----</v>
      </c>
      <c r="AO40"/>
      <c r="AP40"/>
      <c r="AQ40"/>
      <c r="AR40"/>
    </row>
    <row r="41" spans="1:44" ht="13">
      <c r="A41" s="393"/>
      <c r="B41" s="344" t="s">
        <v>13</v>
      </c>
      <c r="C41" s="382"/>
      <c r="D41" s="344"/>
      <c r="E41" s="393"/>
      <c r="F41" s="344" t="s">
        <v>329</v>
      </c>
      <c r="G41" s="382"/>
      <c r="H41" s="354"/>
      <c r="I41" s="1172">
        <f>SUMIF('Report 2'!$G$18:$G$50,'Check Totals'!$E$37,'Report 2'!$K$18:$K$50)</f>
        <v>0</v>
      </c>
      <c r="J41" s="392" t="s">
        <v>328</v>
      </c>
      <c r="K41" s="395">
        <f>IF('Information Input'!$U$21=2,SUM('Report 5H'!$O$58:$Q$58),IF('Information Input'!$U$21=1,(IF('Information Input'!$U$26=1,SUM('Report 5H'!$C$58:$E$58),IF('Information Input'!$U$26=2,SUM('Report 5H'!$F$58:$H$58),IF('Information Input'!$U$26=3,SUM('Report 5H'!$I$58:$K$58),SUM('Report 5H'!$L$58:$N$58)))))))</f>
        <v>0</v>
      </c>
      <c r="L41" s="380"/>
      <c r="M41" s="1172">
        <f>SUMIF('Report 2'!$G$18:$G$50,'Check Totals'!$E$37,'Report 2'!$R$18:$R$50)</f>
        <v>0</v>
      </c>
      <c r="N41" s="392" t="s">
        <v>328</v>
      </c>
      <c r="O41" s="395">
        <f>IF('Information Input'!$U$21=2,SUM('Report 5H'!$L$58:$N$58),IF('Information Input'!$U$21=1,(IF('Information Input'!$U$26=1,0,IF('Information Input'!$U$26=2,SUM('Report 5H'!$C$58:$E$58),IF('Information Input'!$U$26=3,SUM('Report 5H'!$F$58:$H$58),SUM('Report 5H'!$I$58:$K$58)))))))</f>
        <v>0</v>
      </c>
      <c r="P41" s="380"/>
      <c r="Q41" s="1172">
        <f>SUMIF('Report 2'!$G$18:$G$50,'Check Totals'!$E$37,'Report 2'!$Y$18:$Y$50)</f>
        <v>0</v>
      </c>
      <c r="R41" s="392" t="s">
        <v>328</v>
      </c>
      <c r="S41" s="395">
        <f>IF('Information Input'!$U$21=2,SUM('Report 5H'!$I$58:$K$58),IF('Information Input'!$U$21=1,(IF('Information Input'!$U$26=1,0,IF('Information Input'!$U$26=2,0,IF('Information Input'!$U$26=3,SUM('Report 5H'!$C$58:$E$58),SUM('Report 5H'!$F$58:$H$58)))))))</f>
        <v>0</v>
      </c>
      <c r="T41" s="380"/>
      <c r="U41" s="1172">
        <f>SUMIF('Report 2'!$G$18:$G$50,'Check Totals'!$E$37,'Report 2'!$AF$18:$AF$50)</f>
        <v>0</v>
      </c>
      <c r="V41" s="392" t="s">
        <v>328</v>
      </c>
      <c r="W41" s="395">
        <f>IF('Information Input'!$U$21=2,SUM('Report 5H'!$F$58:$H$58),IF('Information Input'!$U$21=1,(IF('Information Input'!$U$26=1,0,IF('Information Input'!$U$26=2,0,IF('Information Input'!$U$26=3,0,SUM('Report 5H'!$C$58:$E$58)))))))</f>
        <v>0</v>
      </c>
      <c r="X41" s="380"/>
      <c r="Y41" s="394">
        <f t="shared" si="17"/>
        <v>0</v>
      </c>
      <c r="Z41" s="354"/>
      <c r="AA41" s="396">
        <f t="shared" si="18"/>
        <v>0</v>
      </c>
      <c r="AB41" s="354"/>
      <c r="AC41" s="396">
        <f t="shared" si="19"/>
        <v>0</v>
      </c>
      <c r="AD41" s="354"/>
      <c r="AE41" s="395">
        <f t="shared" si="20"/>
        <v>0</v>
      </c>
      <c r="AF41" s="354"/>
      <c r="AG41" s="397" t="str">
        <f>IF(ABS(Y41)&gt;$AS$13,"Threshold Exceeded!","----")</f>
        <v>----</v>
      </c>
      <c r="AH41" s="384"/>
      <c r="AI41" s="398" t="str">
        <f>IF(ABS(AA41)&gt;$AS$13,"Threshold Exceeded!","----")</f>
        <v>----</v>
      </c>
      <c r="AJ41" s="384"/>
      <c r="AK41" s="398" t="str">
        <f>IF(ABS(AC41)&gt;$AS$13,"Threshold Exceeded!","----")</f>
        <v>----</v>
      </c>
      <c r="AL41" s="384"/>
      <c r="AM41" s="399" t="str">
        <f>IF(ABS(AE41)&gt;$AS$13,"Threshold Exceeded!","----")</f>
        <v>----</v>
      </c>
      <c r="AO41"/>
      <c r="AP41"/>
      <c r="AQ41"/>
      <c r="AR41"/>
    </row>
    <row r="42" spans="1:44" ht="13">
      <c r="A42" s="393"/>
      <c r="B42" s="344" t="s">
        <v>330</v>
      </c>
      <c r="C42" s="382"/>
      <c r="D42" s="344"/>
      <c r="E42" s="393"/>
      <c r="F42" s="344" t="s">
        <v>331</v>
      </c>
      <c r="G42" s="382"/>
      <c r="H42" s="354"/>
      <c r="I42" s="1172">
        <f>SUMIF('Report 2'!$G$18:$G$50,'Check Totals'!$E$37,'Report 2'!$L$18:$L$50)</f>
        <v>0</v>
      </c>
      <c r="J42" s="392" t="s">
        <v>328</v>
      </c>
      <c r="K42" s="395">
        <f>IF('Information Input'!$U$21=2,SUM('Report 5H'!$O$59:$Q$59),IF('Information Input'!$U$21=1,(IF('Information Input'!$U$26=1,SUM('Report 5H'!$C$59:$E$59),IF('Information Input'!$U$26=2,SUM('Report 5H'!$F$59:$H$59),IF('Information Input'!$U$26=3,SUM('Report 5H'!$I$59:$K$59),SUM('Report 5H'!$L$59:$N$59)))))))</f>
        <v>0</v>
      </c>
      <c r="L42" s="380"/>
      <c r="M42" s="1172">
        <f>SUMIF('Report 2'!$G$18:$G$50,'Check Totals'!$E$37,'Report 2'!$S$18:$S$50)</f>
        <v>0</v>
      </c>
      <c r="N42" s="392" t="s">
        <v>328</v>
      </c>
      <c r="O42" s="395">
        <f>IF('Information Input'!$U$21=2,SUM('Report 5H'!$L$59:$N$59),IF('Information Input'!$U$21=1,(IF('Information Input'!$U$26=1,0,IF('Information Input'!$U$26=2,SUM('Report 5H'!$C$59:$E$59),IF('Information Input'!$U$26=3,SUM('Report 5H'!$F$59:$H$59),SUM('Report 5H'!$I$59:$K$59)))))))</f>
        <v>0</v>
      </c>
      <c r="P42" s="380"/>
      <c r="Q42" s="1172">
        <f>SUMIF('Report 2'!$G$18:$G$50,'Check Totals'!$E$37,'Report 2'!$Z$18:$Z$50)</f>
        <v>0</v>
      </c>
      <c r="R42" s="392" t="s">
        <v>328</v>
      </c>
      <c r="S42" s="395">
        <f>IF('Information Input'!$U$21=2,SUM('Report 5H'!$I$59:$K$59),IF('Information Input'!$U$21=1,(IF('Information Input'!$U$26=1,0,IF('Information Input'!$U$26=2,0,IF('Information Input'!$U$26=3,SUM('Report 5H'!$C$59:$E$59),SUM('Report 5H'!$F$59:$H$59)))))))</f>
        <v>0</v>
      </c>
      <c r="T42" s="380"/>
      <c r="U42" s="1172">
        <f>SUMIF('Report 2'!$G$18:$G$50,'Check Totals'!$E$37,'Report 2'!$AG$18:$AG$50)</f>
        <v>0</v>
      </c>
      <c r="V42" s="392" t="s">
        <v>328</v>
      </c>
      <c r="W42" s="395">
        <f>IF('Information Input'!$U$21=2,SUM('Report 5H'!$F$59:$H$59),IF('Information Input'!$U$21=1,(IF('Information Input'!$U$26=1,0,IF('Information Input'!$U$26=2,0,IF('Information Input'!$U$26=3,0,SUM('Report 5H'!$C$59:$E$59)))))))</f>
        <v>0</v>
      </c>
      <c r="X42" s="380"/>
      <c r="Y42" s="394">
        <f t="shared" si="17"/>
        <v>0</v>
      </c>
      <c r="Z42" s="354"/>
      <c r="AA42" s="396">
        <f t="shared" si="18"/>
        <v>0</v>
      </c>
      <c r="AB42" s="354"/>
      <c r="AC42" s="396">
        <f t="shared" si="19"/>
        <v>0</v>
      </c>
      <c r="AD42" s="354"/>
      <c r="AE42" s="395">
        <f t="shared" si="20"/>
        <v>0</v>
      </c>
      <c r="AF42" s="354"/>
      <c r="AG42" s="397" t="str">
        <f>IF(ABS(Y42)&gt;$AS$13,"Threshold Exceeded!","----")</f>
        <v>----</v>
      </c>
      <c r="AH42" s="384"/>
      <c r="AI42" s="398" t="str">
        <f>IF(ABS(AA42)&gt;$AS$13,"Threshold Exceeded!","----")</f>
        <v>----</v>
      </c>
      <c r="AJ42" s="384"/>
      <c r="AK42" s="398" t="str">
        <f>IF(ABS(AC42)&gt;$AS$13,"Threshold Exceeded!","----")</f>
        <v>----</v>
      </c>
      <c r="AL42" s="384"/>
      <c r="AM42" s="399" t="str">
        <f>IF(ABS(AE42)&gt;$AS$13,"Threshold Exceeded!","----")</f>
        <v>----</v>
      </c>
      <c r="AO42"/>
      <c r="AP42"/>
      <c r="AQ42"/>
      <c r="AR42"/>
    </row>
    <row r="43" spans="1:44" ht="13">
      <c r="A43" s="393"/>
      <c r="B43" s="344" t="s">
        <v>230</v>
      </c>
      <c r="C43" s="382"/>
      <c r="D43" s="344"/>
      <c r="E43" s="393"/>
      <c r="F43" s="344" t="s">
        <v>332</v>
      </c>
      <c r="G43" s="382"/>
      <c r="H43" s="354"/>
      <c r="I43" s="1172">
        <f>SUMIF('Report 2'!$G$18:$G$50,'Check Totals'!$E$37,'Report 2'!$M$18:$M$50)</f>
        <v>0</v>
      </c>
      <c r="J43" s="392" t="s">
        <v>328</v>
      </c>
      <c r="K43" s="395">
        <f>IF('Information Input'!$U$21=2,SUM('Report 5H'!$O$64:$Q$64),IF('Information Input'!$U$21=1,(IF('Information Input'!$U$26=1,SUM('Report 5H'!$C$64:$E$64),IF('Information Input'!$U$26=2,SUM('Report 5H'!$F$64:$H$64),IF('Information Input'!$U$26=3,SUM('Report 5H'!$I$64:$K$64),SUM('Report 5H'!$L$64:$N$64)))))))</f>
        <v>0</v>
      </c>
      <c r="L43" s="380"/>
      <c r="M43" s="1172">
        <f>SUMIF('Report 2'!$G$18:$G$50,'Check Totals'!$E$37,'Report 2'!$T$18:$T$50)</f>
        <v>0</v>
      </c>
      <c r="N43" s="392" t="s">
        <v>328</v>
      </c>
      <c r="O43" s="395">
        <f>IF('Information Input'!$U$21=2,SUM('Report 5H'!$L$64:$N$64),IF('Information Input'!$U$21=1,(IF('Information Input'!$U$26=1,0,IF('Information Input'!$U$26=2,SUM('Report 5H'!$C$64:$E$64),IF('Information Input'!$U$26=3,SUM('Report 5H'!$F$64:$H$64),SUM('Report 5H'!$I$64:$K$64)))))))</f>
        <v>0</v>
      </c>
      <c r="P43" s="380"/>
      <c r="Q43" s="1172">
        <f>SUMIF('Report 2'!$G$18:$G$50,'Check Totals'!$E$37,'Report 2'!$AA$18:$AA$50)</f>
        <v>0</v>
      </c>
      <c r="R43" s="392" t="s">
        <v>328</v>
      </c>
      <c r="S43" s="395">
        <f>IF('Information Input'!$U$21=2,SUM('Report 5H'!$I$64:$K$64),IF('Information Input'!$U$21=1,(IF('Information Input'!$U$26=1,0,IF('Information Input'!$U$26=2,0,IF('Information Input'!$U$26=3,SUM('Report 5H'!$C$64:$E$64),SUM('Report 5H'!$F$64:$H$64)))))))</f>
        <v>0</v>
      </c>
      <c r="T43" s="380"/>
      <c r="U43" s="1172">
        <f>SUMIF('Report 2'!$G$18:$G$50,'Check Totals'!$E$37,'Report 2'!$AH$18:$AH$50)</f>
        <v>0</v>
      </c>
      <c r="V43" s="392" t="s">
        <v>328</v>
      </c>
      <c r="W43" s="395">
        <f>IF('Information Input'!$U$21=2,SUM('Report 5H'!$F$64:$H$64),IF('Information Input'!$U$21=1,(IF('Information Input'!$U$26=1,0,IF('Information Input'!$U$26=2,0,IF('Information Input'!$U$26=3,0,SUM('Report 5H'!$C$64:$E$64)))))))</f>
        <v>0</v>
      </c>
      <c r="X43" s="380"/>
      <c r="Y43" s="394">
        <f t="shared" si="17"/>
        <v>0</v>
      </c>
      <c r="Z43" s="354"/>
      <c r="AA43" s="396">
        <f t="shared" si="18"/>
        <v>0</v>
      </c>
      <c r="AB43" s="354"/>
      <c r="AC43" s="396">
        <f t="shared" si="19"/>
        <v>0</v>
      </c>
      <c r="AD43" s="354"/>
      <c r="AE43" s="395">
        <f t="shared" si="20"/>
        <v>0</v>
      </c>
      <c r="AF43" s="354"/>
      <c r="AG43" s="397" t="str">
        <f>IF(ABS(Y43)&gt;$AS$13,"Threshold Exceeded!","----")</f>
        <v>----</v>
      </c>
      <c r="AH43" s="384"/>
      <c r="AI43" s="398" t="str">
        <f>IF(ABS(AA43)&gt;$AS$13,"Threshold Exceeded!","----")</f>
        <v>----</v>
      </c>
      <c r="AJ43" s="384"/>
      <c r="AK43" s="398" t="str">
        <f>IF(ABS(AC43)&gt;$AS$13,"Threshold Exceeded!","----")</f>
        <v>----</v>
      </c>
      <c r="AL43" s="384"/>
      <c r="AM43" s="399" t="str">
        <f>IF(ABS(AE43)&gt;$AS$13,"Threshold Exceeded!","----")</f>
        <v>----</v>
      </c>
      <c r="AO43"/>
      <c r="AP43"/>
      <c r="AQ43"/>
      <c r="AR43"/>
    </row>
    <row r="44" spans="1:44" ht="13">
      <c r="A44" s="393"/>
      <c r="B44" s="344"/>
      <c r="C44" s="382"/>
      <c r="D44" s="344"/>
      <c r="E44" s="393"/>
      <c r="F44" s="344"/>
      <c r="G44" s="382"/>
      <c r="H44" s="354"/>
      <c r="I44" s="1173"/>
      <c r="J44" s="392"/>
      <c r="K44" s="391"/>
      <c r="L44" s="380"/>
      <c r="M44" s="1173"/>
      <c r="N44" s="392"/>
      <c r="O44" s="391"/>
      <c r="P44" s="380"/>
      <c r="Q44" s="1173"/>
      <c r="R44" s="392"/>
      <c r="S44" s="391"/>
      <c r="T44" s="380"/>
      <c r="U44" s="1173"/>
      <c r="V44" s="392"/>
      <c r="W44" s="391"/>
      <c r="X44" s="380"/>
      <c r="Y44" s="388"/>
      <c r="Z44" s="354"/>
      <c r="AA44" s="400"/>
      <c r="AB44" s="354"/>
      <c r="AC44" s="400"/>
      <c r="AD44" s="354"/>
      <c r="AE44" s="391"/>
      <c r="AF44" s="354"/>
      <c r="AG44" s="401"/>
      <c r="AH44" s="384"/>
      <c r="AI44" s="402"/>
      <c r="AJ44" s="384"/>
      <c r="AK44" s="402"/>
      <c r="AL44" s="384"/>
      <c r="AM44" s="403"/>
      <c r="AO44"/>
      <c r="AP44"/>
      <c r="AQ44"/>
      <c r="AR44"/>
    </row>
    <row r="45" spans="1:44" ht="13">
      <c r="A45" s="386" t="str">
        <f>'Report 2'!$A$2</f>
        <v>Report 2</v>
      </c>
      <c r="B45" s="344"/>
      <c r="C45" s="382"/>
      <c r="D45" s="344"/>
      <c r="E45" s="386" t="str">
        <f>'Report 5I'!$A$3</f>
        <v>Report 5I</v>
      </c>
      <c r="F45" s="344"/>
      <c r="G45" s="382"/>
      <c r="H45" s="354"/>
      <c r="I45" s="1173"/>
      <c r="J45" s="392"/>
      <c r="K45" s="391"/>
      <c r="L45" s="380"/>
      <c r="M45" s="1173"/>
      <c r="N45" s="392"/>
      <c r="O45" s="391"/>
      <c r="P45" s="380"/>
      <c r="Q45" s="1173"/>
      <c r="R45" s="392"/>
      <c r="S45" s="391"/>
      <c r="T45" s="380"/>
      <c r="U45" s="1173"/>
      <c r="V45" s="392"/>
      <c r="W45" s="391"/>
      <c r="X45" s="380"/>
      <c r="Y45" s="388"/>
      <c r="Z45" s="354"/>
      <c r="AA45" s="400"/>
      <c r="AB45" s="354"/>
      <c r="AC45" s="400"/>
      <c r="AD45" s="354"/>
      <c r="AE45" s="391"/>
      <c r="AF45" s="354"/>
      <c r="AG45" s="401"/>
      <c r="AH45" s="384"/>
      <c r="AI45" s="402"/>
      <c r="AJ45" s="384"/>
      <c r="AK45" s="402"/>
      <c r="AL45" s="384"/>
      <c r="AM45" s="403"/>
      <c r="AO45"/>
      <c r="AP45"/>
      <c r="AQ45"/>
      <c r="AR45"/>
    </row>
    <row r="46" spans="1:44" ht="13">
      <c r="A46" s="390" t="str">
        <f>'Report 2'!$A$4&amp;" (Lines 11, 12, 37)"</f>
        <v>Schedule of Expenses Detail (Lines 11, 12, 37)</v>
      </c>
      <c r="B46" s="344"/>
      <c r="C46" s="382"/>
      <c r="D46" s="344"/>
      <c r="E46" s="390" t="str">
        <f>'Report 5I'!A5</f>
        <v>Residential Treatment Center Lag Report</v>
      </c>
      <c r="F46" s="344"/>
      <c r="G46" s="382"/>
      <c r="H46" s="354"/>
      <c r="I46" s="1173"/>
      <c r="J46" s="392"/>
      <c r="K46" s="391"/>
      <c r="L46" s="380"/>
      <c r="M46" s="1173"/>
      <c r="N46" s="392"/>
      <c r="O46" s="391"/>
      <c r="P46" s="380"/>
      <c r="Q46" s="1173"/>
      <c r="R46" s="392"/>
      <c r="S46" s="391"/>
      <c r="T46" s="380"/>
      <c r="U46" s="1173"/>
      <c r="V46" s="392"/>
      <c r="W46" s="391"/>
      <c r="X46" s="380"/>
      <c r="Y46" s="388"/>
      <c r="Z46" s="354"/>
      <c r="AA46" s="400"/>
      <c r="AB46" s="354"/>
      <c r="AC46" s="400"/>
      <c r="AD46" s="354"/>
      <c r="AE46" s="391"/>
      <c r="AF46" s="354"/>
      <c r="AG46" s="401"/>
      <c r="AH46" s="384"/>
      <c r="AI46" s="402"/>
      <c r="AJ46" s="384"/>
      <c r="AK46" s="402"/>
      <c r="AL46" s="384"/>
      <c r="AM46" s="403"/>
      <c r="AO46"/>
      <c r="AP46"/>
      <c r="AQ46"/>
      <c r="AR46"/>
    </row>
    <row r="47" spans="1:44" ht="13">
      <c r="A47" s="393"/>
      <c r="B47" s="344" t="s">
        <v>49</v>
      </c>
      <c r="C47" s="382"/>
      <c r="D47" s="344"/>
      <c r="E47" s="393"/>
      <c r="F47" s="344" t="s">
        <v>327</v>
      </c>
      <c r="G47" s="382"/>
      <c r="H47" s="354"/>
      <c r="I47" s="1171">
        <f>SUMIF('Report 2'!$G$18:$G$50,'Check Totals'!$E$45,'Report 2'!$H$18:$H$50)</f>
        <v>0</v>
      </c>
      <c r="J47" s="392" t="s">
        <v>328</v>
      </c>
      <c r="K47" s="395">
        <f>IF('Information Input'!$U$21=2,SUM('Report 5I'!$O$55:$Q$55),IF('Information Input'!$U$21=1,(IF('Information Input'!$U$26=1,SUM('Report 5I'!$C$55:$E$55),IF('Information Input'!$U$26=2,SUM('Report 5I'!$F$55:$H$55),IF('Information Input'!$U$26=3,SUM('Report 5I'!$I$55:$K$55),SUM('Report 5I'!$L$55:$N$55)))))))</f>
        <v>0</v>
      </c>
      <c r="L47" s="380"/>
      <c r="M47" s="1171">
        <f>SUMIF('Report 2'!$G$18:$G$50,'Check Totals'!$E$45,'Report 2'!$O$18:$O$50)</f>
        <v>0</v>
      </c>
      <c r="N47" s="392" t="s">
        <v>328</v>
      </c>
      <c r="O47" s="395">
        <f>IF('Information Input'!$U$21=2,SUM('Report 5I'!$L$55:$N$55),IF('Information Input'!$U$21=1,(IF('Information Input'!$U$26=1,0,IF('Information Input'!$U$26=2,SUM('Report 5I'!$C$55:$E$55),IF('Information Input'!$U$26=3,SUM('Report 5I'!$F$55:$H$55),SUM('Report 5I'!$I$55:$K$55)))))))</f>
        <v>0</v>
      </c>
      <c r="P47" s="380"/>
      <c r="Q47" s="1171">
        <f>SUMIF('Report 2'!$G$18:$G$50,'Check Totals'!$E$45,'Report 2'!$V$18:$V$50)</f>
        <v>0</v>
      </c>
      <c r="R47" s="392" t="s">
        <v>328</v>
      </c>
      <c r="S47" s="395">
        <f>IF('Information Input'!$U$21=2,SUM('Report 5I'!$I$55:$K$55),IF('Information Input'!$U$21=1,(IF('Information Input'!$U$26=1,0,IF('Information Input'!$U$26=2,0,IF('Information Input'!$U$26=3,SUM('Report 5I'!$C$55:$E$55),SUM('Report 5I'!$F$55:$H$55)))))))</f>
        <v>0</v>
      </c>
      <c r="T47" s="380"/>
      <c r="U47" s="1171">
        <f>SUMIF('Report 2'!$G$18:$G$50,'Check Totals'!$E$45,'Report 2'!$AC$18:$AC$50)</f>
        <v>0</v>
      </c>
      <c r="V47" s="392" t="s">
        <v>328</v>
      </c>
      <c r="W47" s="395">
        <f>IF('Information Input'!$U$21=2,SUM('Report 5I'!$F$55:$H$55),IF('Information Input'!$U$21=1,(IF('Information Input'!$U$26=1,0,IF('Information Input'!$U$26=2,0,IF('Information Input'!$U$26=3,0,SUM('Report 5I'!$C$55:$E$55)))))))</f>
        <v>0</v>
      </c>
      <c r="X47" s="380"/>
      <c r="Y47" s="394">
        <f t="shared" ref="Y47:Y51" si="25">I47-K47</f>
        <v>0</v>
      </c>
      <c r="Z47" s="354"/>
      <c r="AA47" s="396">
        <f t="shared" ref="AA47:AA51" si="26">M47-O47</f>
        <v>0</v>
      </c>
      <c r="AB47" s="354"/>
      <c r="AC47" s="396">
        <f t="shared" ref="AC47:AC51" si="27">Q47-S47</f>
        <v>0</v>
      </c>
      <c r="AD47" s="354"/>
      <c r="AE47" s="395">
        <f t="shared" ref="AE47:AE51" si="28">U47-W47</f>
        <v>0</v>
      </c>
      <c r="AF47" s="354"/>
      <c r="AG47" s="397" t="str">
        <f>IF(ABS(Y47)&gt;$AS$13,"Threshold Exceeded!","----")</f>
        <v>----</v>
      </c>
      <c r="AH47" s="384"/>
      <c r="AI47" s="398" t="str">
        <f>IF(ABS(AA47)&gt;$AS$13,"Threshold Exceeded!","----")</f>
        <v>----</v>
      </c>
      <c r="AJ47" s="384"/>
      <c r="AK47" s="398" t="str">
        <f>IF(ABS(AC47)&gt;$AS$13,"Threshold Exceeded!","----")</f>
        <v>----</v>
      </c>
      <c r="AL47" s="384"/>
      <c r="AM47" s="399" t="str">
        <f>IF(ABS(AE47)&gt;$AS$13,"Threshold Exceeded!","----")</f>
        <v>----</v>
      </c>
      <c r="AO47"/>
      <c r="AP47"/>
      <c r="AQ47"/>
      <c r="AR47"/>
    </row>
    <row r="48" spans="1:44" ht="13">
      <c r="A48" s="393"/>
      <c r="B48" s="970" t="s">
        <v>336</v>
      </c>
      <c r="C48" s="1279"/>
      <c r="D48" s="970"/>
      <c r="E48" s="994"/>
      <c r="F48" s="970" t="s">
        <v>337</v>
      </c>
      <c r="G48" s="382"/>
      <c r="H48" s="354"/>
      <c r="I48" s="1172">
        <f>SUMIF('Report 2'!$G$18:$G$50,'Check Totals'!$E$45,'Report 2'!$I$18:$I$50)</f>
        <v>0</v>
      </c>
      <c r="J48" s="392" t="s">
        <v>328</v>
      </c>
      <c r="K48" s="395">
        <f>IF('Information Input'!$U$21=2,SUM('Report 5I'!$O$56:$Q$56),IF('Information Input'!$U$21=1,(IF('Information Input'!$U$26=1,SUM('Report 5I'!$C$56:$E$56),IF('Information Input'!$U$26=2,SUM('Report 5I'!$F$56:$H$56),IF('Information Input'!$U$26=3,SUM('Report 5I'!$I$56:$K$56),SUM('Report 5I'!$L$56:$N$56)))))))</f>
        <v>0</v>
      </c>
      <c r="L48" s="380"/>
      <c r="M48" s="1172">
        <f>SUMIF('Report 2'!$G$18:$G$50,'Check Totals'!$E$45,'Report 2'!$P$18:$P$50)</f>
        <v>0</v>
      </c>
      <c r="N48" s="392" t="s">
        <v>328</v>
      </c>
      <c r="O48" s="395">
        <f>IF('Information Input'!$U$21=2,SUM('Report 5I'!$L$56:$N$56),IF('Information Input'!$U$21=1,(IF('Information Input'!$U$26=1,0,IF('Information Input'!$U$26=2,SUM('Report 5I'!$C$56:$E$56),IF('Information Input'!$U$26=3,SUM('Report 5I'!$F$56:$H$56),SUM('Report 5I'!$I$56:$K$56)))))))</f>
        <v>0</v>
      </c>
      <c r="P48" s="380"/>
      <c r="Q48" s="1172">
        <f>SUMIF('Report 2'!$G$18:$G$50,'Check Totals'!$E$45,'Report 2'!$W$18:$W$50)</f>
        <v>0</v>
      </c>
      <c r="R48" s="392" t="s">
        <v>328</v>
      </c>
      <c r="S48" s="395">
        <f>IF('Information Input'!$U$21=2,SUM('Report 5I'!$I$56:$K$56),IF('Information Input'!$U$21=1,(IF('Information Input'!$U$26=1,0,IF('Information Input'!$U$26=2,0,IF('Information Input'!$U$26=3,SUM('Report 5I'!$C$56:$E$56),SUM('Report 5I'!$F$56:$H$56)))))))</f>
        <v>0</v>
      </c>
      <c r="T48" s="380"/>
      <c r="U48" s="1172">
        <f>SUMIF('Report 2'!$G$18:$G$50,'Check Totals'!$E$45,'Report 2'!$AD$18:$AD$50)</f>
        <v>0</v>
      </c>
      <c r="V48" s="392" t="s">
        <v>328</v>
      </c>
      <c r="W48" s="395">
        <f>IF('Information Input'!$U$21=2,SUM('Report 5I'!$F$56:$H$56),IF('Information Input'!$U$21=1,(IF('Information Input'!$U$26=1,0,IF('Information Input'!$U$26=2,0,IF('Information Input'!$U$26=3,0,SUM('Report 5I'!$C$56:$E$56)))))))</f>
        <v>0</v>
      </c>
      <c r="X48" s="380"/>
      <c r="Y48" s="394">
        <f t="shared" ref="Y48" si="29">I48-K48</f>
        <v>0</v>
      </c>
      <c r="Z48" s="354"/>
      <c r="AA48" s="396">
        <f t="shared" ref="AA48" si="30">M48-O48</f>
        <v>0</v>
      </c>
      <c r="AB48" s="354"/>
      <c r="AC48" s="396">
        <f t="shared" ref="AC48" si="31">Q48-S48</f>
        <v>0</v>
      </c>
      <c r="AD48" s="354"/>
      <c r="AE48" s="395">
        <f t="shared" ref="AE48" si="32">U48-W48</f>
        <v>0</v>
      </c>
      <c r="AF48" s="354"/>
      <c r="AG48" s="397" t="str">
        <f>IF(ABS(Y48)&gt;$AS$13,"Threshold Exceeded!","----")</f>
        <v>----</v>
      </c>
      <c r="AH48" s="384"/>
      <c r="AI48" s="398" t="str">
        <f>IF(ABS(AA48)&gt;$AS$13,"Threshold Exceeded!","----")</f>
        <v>----</v>
      </c>
      <c r="AJ48" s="384"/>
      <c r="AK48" s="398" t="str">
        <f>IF(ABS(AC48)&gt;$AS$13,"Threshold Exceeded!","----")</f>
        <v>----</v>
      </c>
      <c r="AL48" s="384"/>
      <c r="AM48" s="399" t="str">
        <f>IF(ABS(AE48)&gt;$AS$13,"Threshold Exceeded!","----")</f>
        <v>----</v>
      </c>
      <c r="AO48"/>
      <c r="AP48"/>
      <c r="AQ48"/>
      <c r="AR48"/>
    </row>
    <row r="49" spans="1:44" ht="13">
      <c r="A49" s="393"/>
      <c r="B49" s="344" t="s">
        <v>13</v>
      </c>
      <c r="C49" s="382"/>
      <c r="D49" s="344"/>
      <c r="E49" s="393"/>
      <c r="F49" s="344" t="s">
        <v>329</v>
      </c>
      <c r="G49" s="382"/>
      <c r="H49" s="354"/>
      <c r="I49" s="1172">
        <f>SUMIF('Report 2'!$G$18:$G$50,'Check Totals'!$E$45,'Report 2'!$K$18:$K$50)</f>
        <v>0</v>
      </c>
      <c r="J49" s="392" t="s">
        <v>328</v>
      </c>
      <c r="K49" s="395">
        <f>IF('Information Input'!$U$21=2,SUM('Report 5I'!$O$58:$Q$58),IF('Information Input'!$U$21=1,(IF('Information Input'!$U$26=1,SUM('Report 5I'!$C$58:$E$58),IF('Information Input'!$U$26=2,SUM('Report 5I'!$F$58:$H$58),IF('Information Input'!$U$26=3,SUM('Report 5I'!$I$58:$K$58),SUM('Report 5I'!$L$58:$N$58)))))))</f>
        <v>0</v>
      </c>
      <c r="L49" s="380"/>
      <c r="M49" s="1172">
        <f>SUMIF('Report 2'!$G$18:$G$50,'Check Totals'!$E$45,'Report 2'!$R$18:$R$50)</f>
        <v>0</v>
      </c>
      <c r="N49" s="392" t="s">
        <v>328</v>
      </c>
      <c r="O49" s="395">
        <f>IF('Information Input'!$U$21=2,SUM('Report 5I'!$L$58:$N$58),IF('Information Input'!$U$21=1,(IF('Information Input'!$U$26=1,0,IF('Information Input'!$U$26=2,SUM('Report 5I'!$C$58:$E$58),IF('Information Input'!$U$26=3,SUM('Report 5I'!$F$58:$H$58),SUM('Report 5I'!$I$58:$K$58)))))))</f>
        <v>0</v>
      </c>
      <c r="P49" s="380"/>
      <c r="Q49" s="1172">
        <f>SUMIF('Report 2'!$G$18:$G$50,'Check Totals'!$E$45,'Report 2'!$Y$18:$Y$50)</f>
        <v>0</v>
      </c>
      <c r="R49" s="392" t="s">
        <v>328</v>
      </c>
      <c r="S49" s="395">
        <f>IF('Information Input'!$U$21=2,SUM('Report 5I'!$I$58:$K$58),IF('Information Input'!$U$21=1,(IF('Information Input'!$U$26=1,0,IF('Information Input'!$U$26=2,0,IF('Information Input'!$U$26=3,SUM('Report 5I'!$C$58:$E$58),SUM('Report 5I'!$F$58:$H$58)))))))</f>
        <v>0</v>
      </c>
      <c r="T49" s="380"/>
      <c r="U49" s="1172">
        <f>SUMIF('Report 2'!$G$18:$G$50,'Check Totals'!$E$45,'Report 2'!$AF$18:$AF$50)</f>
        <v>0</v>
      </c>
      <c r="V49" s="392" t="s">
        <v>328</v>
      </c>
      <c r="W49" s="395">
        <f>IF('Information Input'!$U$21=2,SUM('Report 5I'!$F$58:$H$58),IF('Information Input'!$U$21=1,(IF('Information Input'!$U$26=1,0,IF('Information Input'!$U$26=2,0,IF('Information Input'!$U$26=3,0,SUM('Report 5I'!$C$58:$E$58)))))))</f>
        <v>0</v>
      </c>
      <c r="X49" s="380"/>
      <c r="Y49" s="394">
        <f t="shared" si="25"/>
        <v>0</v>
      </c>
      <c r="Z49" s="354"/>
      <c r="AA49" s="396">
        <f t="shared" si="26"/>
        <v>0</v>
      </c>
      <c r="AB49" s="354"/>
      <c r="AC49" s="396">
        <f t="shared" si="27"/>
        <v>0</v>
      </c>
      <c r="AD49" s="354"/>
      <c r="AE49" s="395">
        <f t="shared" si="28"/>
        <v>0</v>
      </c>
      <c r="AF49" s="354"/>
      <c r="AG49" s="397" t="str">
        <f>IF(ABS(Y49)&gt;$AS$13,"Threshold Exceeded!","----")</f>
        <v>----</v>
      </c>
      <c r="AH49" s="384"/>
      <c r="AI49" s="398" t="str">
        <f>IF(ABS(AA49)&gt;$AS$13,"Threshold Exceeded!","----")</f>
        <v>----</v>
      </c>
      <c r="AJ49" s="384"/>
      <c r="AK49" s="398" t="str">
        <f>IF(ABS(AC49)&gt;$AS$13,"Threshold Exceeded!","----")</f>
        <v>----</v>
      </c>
      <c r="AL49" s="384"/>
      <c r="AM49" s="399" t="str">
        <f>IF(ABS(AE49)&gt;$AS$13,"Threshold Exceeded!","----")</f>
        <v>----</v>
      </c>
      <c r="AO49"/>
      <c r="AP49"/>
      <c r="AQ49"/>
      <c r="AR49"/>
    </row>
    <row r="50" spans="1:44" ht="13">
      <c r="A50" s="393"/>
      <c r="B50" s="344" t="s">
        <v>330</v>
      </c>
      <c r="C50" s="382"/>
      <c r="D50" s="344"/>
      <c r="E50" s="393"/>
      <c r="F50" s="344" t="s">
        <v>331</v>
      </c>
      <c r="G50" s="382"/>
      <c r="H50" s="354"/>
      <c r="I50" s="1172">
        <f>SUMIF('Report 2'!$G$18:$G$50,'Check Totals'!$E$45,'Report 2'!$L$18:$L$50)</f>
        <v>0</v>
      </c>
      <c r="J50" s="392" t="s">
        <v>328</v>
      </c>
      <c r="K50" s="395">
        <f>IF('Information Input'!$U$21=2,SUM('Report 5I'!$O$59:$Q$59),IF('Information Input'!$U$21=1,(IF('Information Input'!$U$26=1,SUM('Report 5I'!$C$59:$E$59),IF('Information Input'!$U$26=2,SUM('Report 5I'!$F$59:$H$59),IF('Information Input'!$U$26=3,SUM('Report 5I'!$I$59:$K$59),SUM('Report 5I'!$L$59:$N$59)))))))</f>
        <v>0</v>
      </c>
      <c r="L50" s="380"/>
      <c r="M50" s="1172">
        <f>SUMIF('Report 2'!$G$18:$G$50,'Check Totals'!$E$45,'Report 2'!$S$18:$S$50)</f>
        <v>0</v>
      </c>
      <c r="N50" s="392" t="s">
        <v>328</v>
      </c>
      <c r="O50" s="395">
        <f>IF('Information Input'!$U$21=2,SUM('Report 5I'!$L$59:$N$59),IF('Information Input'!$U$21=1,(IF('Information Input'!$U$26=1,0,IF('Information Input'!$U$26=2,SUM('Report 5I'!$C$59:$E$59),IF('Information Input'!$U$26=3,SUM('Report 5I'!$F$59:$H$59),SUM('Report 5I'!$I$59:$K$59)))))))</f>
        <v>0</v>
      </c>
      <c r="P50" s="380"/>
      <c r="Q50" s="1172">
        <f>SUMIF('Report 2'!$G$18:$G$50,'Check Totals'!$E$45,'Report 2'!$Z$18:$Z$50)</f>
        <v>0</v>
      </c>
      <c r="R50" s="392" t="s">
        <v>328</v>
      </c>
      <c r="S50" s="395">
        <f>IF('Information Input'!$U$21=2,SUM('Report 5I'!$I$59:$K$59),IF('Information Input'!$U$21=1,(IF('Information Input'!$U$26=1,0,IF('Information Input'!$U$26=2,0,IF('Information Input'!$U$26=3,SUM('Report 5I'!$C$59:$E$59),SUM('Report 5I'!$F$59:$H$59)))))))</f>
        <v>0</v>
      </c>
      <c r="T50" s="380"/>
      <c r="U50" s="1172">
        <f>SUMIF('Report 2'!$G$18:$G$50,'Check Totals'!$E$45,'Report 2'!$AG$18:$AG$50)</f>
        <v>0</v>
      </c>
      <c r="V50" s="392" t="s">
        <v>328</v>
      </c>
      <c r="W50" s="395">
        <f>IF('Information Input'!$U$21=2,SUM('Report 5I'!$F$59:$H$59),IF('Information Input'!$U$21=1,(IF('Information Input'!$U$26=1,0,IF('Information Input'!$U$26=2,0,IF('Information Input'!$U$26=3,0,SUM('Report 5I'!$C$59:$E$59)))))))</f>
        <v>0</v>
      </c>
      <c r="X50" s="380"/>
      <c r="Y50" s="394">
        <f t="shared" si="25"/>
        <v>0</v>
      </c>
      <c r="Z50" s="354"/>
      <c r="AA50" s="396">
        <f t="shared" si="26"/>
        <v>0</v>
      </c>
      <c r="AB50" s="354"/>
      <c r="AC50" s="396">
        <f t="shared" si="27"/>
        <v>0</v>
      </c>
      <c r="AD50" s="354"/>
      <c r="AE50" s="395">
        <f t="shared" si="28"/>
        <v>0</v>
      </c>
      <c r="AF50" s="354"/>
      <c r="AG50" s="397" t="str">
        <f>IF(ABS(Y50)&gt;$AS$13,"Threshold Exceeded!","----")</f>
        <v>----</v>
      </c>
      <c r="AH50" s="384"/>
      <c r="AI50" s="398" t="str">
        <f>IF(ABS(AA50)&gt;$AS$13,"Threshold Exceeded!","----")</f>
        <v>----</v>
      </c>
      <c r="AJ50" s="384"/>
      <c r="AK50" s="398" t="str">
        <f>IF(ABS(AC50)&gt;$AS$13,"Threshold Exceeded!","----")</f>
        <v>----</v>
      </c>
      <c r="AL50" s="384"/>
      <c r="AM50" s="399" t="str">
        <f>IF(ABS(AE50)&gt;$AS$13,"Threshold Exceeded!","----")</f>
        <v>----</v>
      </c>
      <c r="AO50"/>
      <c r="AP50"/>
      <c r="AQ50"/>
      <c r="AR50"/>
    </row>
    <row r="51" spans="1:44" ht="13">
      <c r="A51" s="393"/>
      <c r="B51" s="344" t="s">
        <v>230</v>
      </c>
      <c r="C51" s="382"/>
      <c r="D51" s="344"/>
      <c r="E51" s="393"/>
      <c r="F51" s="344" t="s">
        <v>332</v>
      </c>
      <c r="G51" s="382"/>
      <c r="H51" s="354"/>
      <c r="I51" s="1172">
        <f>SUMIF('Report 2'!$G$18:$G$50,'Check Totals'!$E$45,'Report 2'!$M$18:$M$50)</f>
        <v>0</v>
      </c>
      <c r="J51" s="392" t="s">
        <v>328</v>
      </c>
      <c r="K51" s="395">
        <f>IF('Information Input'!$U$21=2,SUM('Report 5I'!$O$64:$Q$64),IF('Information Input'!$U$21=1,(IF('Information Input'!$U$26=1,SUM('Report 5I'!$C$64:$E$64),IF('Information Input'!$U$26=2,SUM('Report 5I'!$F$64:$H$64),IF('Information Input'!$U$26=3,SUM('Report 5I'!$I$64:$K$64),SUM('Report 5I'!$L$64:$N$64)))))))</f>
        <v>0</v>
      </c>
      <c r="L51" s="380"/>
      <c r="M51" s="1172">
        <f>SUMIF('Report 2'!$G$18:$G$50,'Check Totals'!$E$45,'Report 2'!$T$18:$T$50)</f>
        <v>0</v>
      </c>
      <c r="N51" s="392" t="s">
        <v>328</v>
      </c>
      <c r="O51" s="395">
        <f>IF('Information Input'!$U$21=2,SUM('Report 5I'!$L$64:$N$64),IF('Information Input'!$U$21=1,(IF('Information Input'!$U$26=1,0,IF('Information Input'!$U$26=2,SUM('Report 5I'!$C$64:$E$64),IF('Information Input'!$U$26=3,SUM('Report 5I'!$F$64:$H$64),SUM('Report 5I'!$I$64:$K$64)))))))</f>
        <v>0</v>
      </c>
      <c r="P51" s="380"/>
      <c r="Q51" s="1172">
        <f>SUMIF('Report 2'!$G$18:$G$50,'Check Totals'!$E$45,'Report 2'!$AA$18:$AA$50)</f>
        <v>0</v>
      </c>
      <c r="R51" s="392" t="s">
        <v>328</v>
      </c>
      <c r="S51" s="395">
        <f>IF('Information Input'!$U$21=2,SUM('Report 5I'!$I$64:$K$64),IF('Information Input'!$U$21=1,(IF('Information Input'!$U$26=1,0,IF('Information Input'!$U$26=2,0,IF('Information Input'!$U$26=3,SUM('Report 5I'!$C$64:$E$64),SUM('Report 5I'!$F$64:$H$64)))))))</f>
        <v>0</v>
      </c>
      <c r="T51" s="380"/>
      <c r="U51" s="1172">
        <f>SUMIF('Report 2'!$G$18:$G$50,'Check Totals'!$E$45,'Report 2'!$AH$18:$AH$50)</f>
        <v>0</v>
      </c>
      <c r="V51" s="392" t="s">
        <v>328</v>
      </c>
      <c r="W51" s="395">
        <f>IF('Information Input'!$U$21=2,SUM('Report 5I'!$F$64:$H$64),IF('Information Input'!$U$21=1,(IF('Information Input'!$U$26=1,0,IF('Information Input'!$U$26=2,0,IF('Information Input'!$U$26=3,0,SUM('Report 5I'!$C$64:$E$64)))))))</f>
        <v>0</v>
      </c>
      <c r="X51" s="380"/>
      <c r="Y51" s="394">
        <f t="shared" si="25"/>
        <v>0</v>
      </c>
      <c r="Z51" s="354"/>
      <c r="AA51" s="396">
        <f t="shared" si="26"/>
        <v>0</v>
      </c>
      <c r="AB51" s="354"/>
      <c r="AC51" s="396">
        <f t="shared" si="27"/>
        <v>0</v>
      </c>
      <c r="AD51" s="354"/>
      <c r="AE51" s="395">
        <f t="shared" si="28"/>
        <v>0</v>
      </c>
      <c r="AF51" s="354"/>
      <c r="AG51" s="397" t="str">
        <f>IF(ABS(Y51)&gt;$AS$13,"Threshold Exceeded!","----")</f>
        <v>----</v>
      </c>
      <c r="AH51" s="384"/>
      <c r="AI51" s="398" t="str">
        <f>IF(ABS(AA51)&gt;$AS$13,"Threshold Exceeded!","----")</f>
        <v>----</v>
      </c>
      <c r="AJ51" s="384"/>
      <c r="AK51" s="398" t="str">
        <f>IF(ABS(AC51)&gt;$AS$13,"Threshold Exceeded!","----")</f>
        <v>----</v>
      </c>
      <c r="AL51" s="384"/>
      <c r="AM51" s="399" t="str">
        <f>IF(ABS(AE51)&gt;$AS$13,"Threshold Exceeded!","----")</f>
        <v>----</v>
      </c>
      <c r="AO51"/>
      <c r="AP51"/>
      <c r="AQ51"/>
      <c r="AR51"/>
    </row>
    <row r="52" spans="1:44" ht="13">
      <c r="A52" s="393"/>
      <c r="B52" s="344"/>
      <c r="C52" s="382"/>
      <c r="D52" s="344"/>
      <c r="E52" s="393"/>
      <c r="F52" s="344"/>
      <c r="G52" s="382"/>
      <c r="H52" s="354"/>
      <c r="I52" s="1173"/>
      <c r="J52" s="392"/>
      <c r="K52" s="391"/>
      <c r="L52" s="380"/>
      <c r="M52" s="1173"/>
      <c r="N52" s="392"/>
      <c r="O52" s="391"/>
      <c r="P52" s="380"/>
      <c r="Q52" s="1173"/>
      <c r="R52" s="392"/>
      <c r="S52" s="391"/>
      <c r="T52" s="380"/>
      <c r="U52" s="1173"/>
      <c r="V52" s="392"/>
      <c r="W52" s="391"/>
      <c r="X52" s="380"/>
      <c r="Y52" s="388"/>
      <c r="Z52" s="354"/>
      <c r="AA52" s="400"/>
      <c r="AB52" s="354"/>
      <c r="AC52" s="400"/>
      <c r="AD52" s="354"/>
      <c r="AE52" s="391"/>
      <c r="AF52" s="354"/>
      <c r="AG52" s="401"/>
      <c r="AH52" s="384"/>
      <c r="AI52" s="402"/>
      <c r="AJ52" s="384"/>
      <c r="AK52" s="402"/>
      <c r="AL52" s="384"/>
      <c r="AM52" s="403"/>
      <c r="AO52"/>
      <c r="AP52"/>
      <c r="AQ52"/>
      <c r="AR52"/>
    </row>
    <row r="53" spans="1:44" ht="13">
      <c r="A53" s="386" t="str">
        <f>'Report 2'!$A$2</f>
        <v>Report 2</v>
      </c>
      <c r="B53" s="344"/>
      <c r="C53" s="382"/>
      <c r="D53" s="344"/>
      <c r="E53" s="386" t="str">
        <f>'Report 5J'!$A$3</f>
        <v>Report 5J</v>
      </c>
      <c r="F53" s="344"/>
      <c r="G53" s="382"/>
      <c r="H53" s="354"/>
      <c r="I53" s="1173"/>
      <c r="J53" s="392"/>
      <c r="K53" s="391"/>
      <c r="L53" s="380"/>
      <c r="M53" s="1173"/>
      <c r="N53" s="392"/>
      <c r="O53" s="391"/>
      <c r="P53" s="380"/>
      <c r="Q53" s="1173"/>
      <c r="R53" s="392"/>
      <c r="S53" s="391"/>
      <c r="T53" s="380"/>
      <c r="U53" s="1173"/>
      <c r="V53" s="392"/>
      <c r="W53" s="391"/>
      <c r="X53" s="380"/>
      <c r="Y53" s="388"/>
      <c r="Z53" s="354"/>
      <c r="AA53" s="400"/>
      <c r="AB53" s="354"/>
      <c r="AC53" s="400"/>
      <c r="AD53" s="354"/>
      <c r="AE53" s="391"/>
      <c r="AF53" s="354"/>
      <c r="AG53" s="401"/>
      <c r="AH53" s="384"/>
      <c r="AI53" s="402"/>
      <c r="AJ53" s="384"/>
      <c r="AK53" s="402"/>
      <c r="AL53" s="384"/>
      <c r="AM53" s="403"/>
      <c r="AO53"/>
      <c r="AP53"/>
      <c r="AQ53"/>
      <c r="AR53"/>
    </row>
    <row r="54" spans="1:44" ht="13">
      <c r="A54" s="390" t="str">
        <f>'Report 2'!$A$4&amp;" (Line 13)"</f>
        <v>Schedule of Expenses Detail (Line 13)</v>
      </c>
      <c r="B54" s="344"/>
      <c r="C54" s="382"/>
      <c r="D54" s="344"/>
      <c r="E54" s="390" t="str">
        <f>'Report 5J'!$A$5</f>
        <v xml:space="preserve">Behavioral Management Services Lag Report </v>
      </c>
      <c r="F54" s="344"/>
      <c r="G54" s="382"/>
      <c r="H54" s="354"/>
      <c r="I54" s="1173"/>
      <c r="J54" s="392"/>
      <c r="K54" s="391"/>
      <c r="L54" s="380"/>
      <c r="M54" s="1173"/>
      <c r="N54" s="392"/>
      <c r="O54" s="391"/>
      <c r="P54" s="380"/>
      <c r="Q54" s="1173"/>
      <c r="R54" s="392"/>
      <c r="S54" s="391"/>
      <c r="T54" s="380"/>
      <c r="U54" s="1173"/>
      <c r="V54" s="392"/>
      <c r="W54" s="391"/>
      <c r="X54" s="380"/>
      <c r="Y54" s="388"/>
      <c r="Z54" s="354"/>
      <c r="AA54" s="400"/>
      <c r="AB54" s="354"/>
      <c r="AC54" s="400"/>
      <c r="AD54" s="354"/>
      <c r="AE54" s="391"/>
      <c r="AF54" s="354"/>
      <c r="AG54" s="401"/>
      <c r="AH54" s="384"/>
      <c r="AI54" s="402"/>
      <c r="AJ54" s="384"/>
      <c r="AK54" s="402"/>
      <c r="AL54" s="384"/>
      <c r="AM54" s="403"/>
      <c r="AO54"/>
      <c r="AP54"/>
      <c r="AQ54"/>
      <c r="AR54"/>
    </row>
    <row r="55" spans="1:44" ht="13">
      <c r="A55" s="393"/>
      <c r="B55" s="344" t="s">
        <v>49</v>
      </c>
      <c r="C55" s="382"/>
      <c r="D55" s="344"/>
      <c r="E55" s="393"/>
      <c r="F55" s="344" t="s">
        <v>327</v>
      </c>
      <c r="G55" s="382"/>
      <c r="H55" s="354"/>
      <c r="I55" s="1171">
        <f>SUMIF('Report 2'!$G$18:$G$50,'Check Totals'!$E$53,'Report 2'!$H$18:$H$50)</f>
        <v>0</v>
      </c>
      <c r="J55" s="392" t="s">
        <v>328</v>
      </c>
      <c r="K55" s="395">
        <f>IF('Information Input'!$U$21=2,SUM('Report 5J'!$O$55:$Q$55),IF('Information Input'!$U$21=1,(IF('Information Input'!$U$26=1,SUM('Report 5J'!$C$55:$E$55),IF('Information Input'!$U$26=2,SUM('Report 5J'!$F$55:$H$55),IF('Information Input'!$U$26=3,SUM('Report 5J'!$I$55:$K$55),SUM('Report 5J'!$L$55:$N$55)))))))</f>
        <v>0</v>
      </c>
      <c r="L55" s="380"/>
      <c r="M55" s="1171">
        <f>SUMIF('Report 2'!$G$18:$G$50,'Check Totals'!$E$53,'Report 2'!$O$18:$O$50)</f>
        <v>0</v>
      </c>
      <c r="N55" s="392" t="s">
        <v>328</v>
      </c>
      <c r="O55" s="395">
        <f>IF('Information Input'!$U$21=2,SUM('Report 5J'!$L$55:$N$55),IF('Information Input'!$U$21=1,(IF('Information Input'!$U$26=1,0,IF('Information Input'!$U$26=2,SUM('Report 5J'!$C$55:$E$55),IF('Information Input'!$U$26=3,SUM('Report 5J'!$F$55:$H$55),SUM('Report 5J'!$I$55:$K$55)))))))</f>
        <v>0</v>
      </c>
      <c r="P55" s="380"/>
      <c r="Q55" s="1171">
        <f>SUMIF('Report 2'!$G$18:$G$50,'Check Totals'!$E$53,'Report 2'!$V$18:$V$50)</f>
        <v>0</v>
      </c>
      <c r="R55" s="392" t="s">
        <v>328</v>
      </c>
      <c r="S55" s="395">
        <f>IF('Information Input'!$U$21=2,SUM('Report 5J'!$I$55:$K$55),IF('Information Input'!$U$21=1,(IF('Information Input'!$U$26=1,0,IF('Information Input'!$U$26=2,0,IF('Information Input'!$U$26=3,SUM('Report 5J'!$C$55:$E$55),SUM('Report 5J'!$F$55:$H$55)))))))</f>
        <v>0</v>
      </c>
      <c r="T55" s="380"/>
      <c r="U55" s="1171">
        <f>SUMIF('Report 2'!$G$18:$G$50,'Check Totals'!$E$53,'Report 2'!$AC$18:$AC$50)</f>
        <v>0</v>
      </c>
      <c r="V55" s="392" t="s">
        <v>328</v>
      </c>
      <c r="W55" s="395">
        <f>IF('Information Input'!$U$21=2,SUM('Report 5J'!$F$55:$H$55),IF('Information Input'!$U$21=1,(IF('Information Input'!$U$26=1,0,IF('Information Input'!$U$26=2,0,IF('Information Input'!$U$26=3,0,SUM('Report 5J'!$C$55:$E$55)))))))</f>
        <v>0</v>
      </c>
      <c r="X55" s="380"/>
      <c r="Y55" s="394">
        <f t="shared" ref="Y55:Y59" si="33">I55-K55</f>
        <v>0</v>
      </c>
      <c r="Z55" s="354"/>
      <c r="AA55" s="396">
        <f t="shared" ref="AA55:AA59" si="34">M55-O55</f>
        <v>0</v>
      </c>
      <c r="AB55" s="354"/>
      <c r="AC55" s="396">
        <f t="shared" ref="AC55:AC59" si="35">Q55-S55</f>
        <v>0</v>
      </c>
      <c r="AD55" s="354"/>
      <c r="AE55" s="395">
        <f t="shared" ref="AE55:AE59" si="36">U55-W55</f>
        <v>0</v>
      </c>
      <c r="AF55" s="354"/>
      <c r="AG55" s="397" t="str">
        <f>IF(ABS(Y55)&gt;$AS$13,"Threshold Exceeded!","----")</f>
        <v>----</v>
      </c>
      <c r="AH55" s="384"/>
      <c r="AI55" s="398" t="str">
        <f>IF(ABS(AA55)&gt;$AS$13,"Threshold Exceeded!","----")</f>
        <v>----</v>
      </c>
      <c r="AJ55" s="384"/>
      <c r="AK55" s="398" t="str">
        <f>IF(ABS(AC55)&gt;$AS$13,"Threshold Exceeded!","----")</f>
        <v>----</v>
      </c>
      <c r="AL55" s="384"/>
      <c r="AM55" s="399" t="str">
        <f>IF(ABS(AE55)&gt;$AS$13,"Threshold Exceeded!","----")</f>
        <v>----</v>
      </c>
      <c r="AO55"/>
      <c r="AP55"/>
      <c r="AQ55"/>
      <c r="AR55"/>
    </row>
    <row r="56" spans="1:44" ht="13">
      <c r="A56" s="393"/>
      <c r="B56" s="970" t="s">
        <v>336</v>
      </c>
      <c r="C56" s="1279"/>
      <c r="D56" s="970"/>
      <c r="E56" s="994"/>
      <c r="F56" s="970" t="s">
        <v>337</v>
      </c>
      <c r="G56" s="382"/>
      <c r="H56" s="354"/>
      <c r="I56" s="1172">
        <f>SUMIF('Report 2'!$G$18:$G$50,'Check Totals'!$E$53,'Report 2'!$I$18:$I$50)</f>
        <v>0</v>
      </c>
      <c r="J56" s="392" t="s">
        <v>328</v>
      </c>
      <c r="K56" s="395">
        <f>IF('Information Input'!$U$21=2,SUM('Report 5J'!$O$56:$Q$56),IF('Information Input'!$U$21=1,(IF('Information Input'!$U$26=1,SUM('Report 5J'!$C$56:$E$56),IF('Information Input'!$U$26=2,SUM('Report 5J'!$F$56:$H$56),IF('Information Input'!$U$26=3,SUM('Report 5J'!$I$56:$K$56),SUM('Report 5J'!$L$56:$N$56)))))))</f>
        <v>0</v>
      </c>
      <c r="L56" s="380"/>
      <c r="M56" s="1172">
        <f>SUMIF('Report 2'!$G$18:$G$50,'Check Totals'!$E$53,'Report 2'!$P$18:$P$50)</f>
        <v>0</v>
      </c>
      <c r="N56" s="392" t="s">
        <v>328</v>
      </c>
      <c r="O56" s="395">
        <f>IF('Information Input'!$U$21=2,SUM('Report 5J'!$L$56:$N$56),IF('Information Input'!$U$21=1,(IF('Information Input'!$U$26=1,0,IF('Information Input'!$U$26=2,SUM('Report 5J'!$C$56:$E$56),IF('Information Input'!$U$26=3,SUM('Report 5J'!$F$56:$H$56),SUM('Report 5J'!$I$56:$K$56)))))))</f>
        <v>0</v>
      </c>
      <c r="P56" s="380"/>
      <c r="Q56" s="1172">
        <f>SUMIF('Report 2'!$G$18:$G$50,'Check Totals'!$E$53,'Report 2'!$W$18:$W$50)</f>
        <v>0</v>
      </c>
      <c r="R56" s="392" t="s">
        <v>328</v>
      </c>
      <c r="S56" s="395">
        <f>IF('Information Input'!$U$21=2,SUM('Report 5J'!$I$56:$K$56),IF('Information Input'!$U$21=1,(IF('Information Input'!$U$26=1,0,IF('Information Input'!$U$26=2,0,IF('Information Input'!$U$26=3,SUM('Report 5J'!$C$56:$E$56),SUM('Report 5J'!$F$56:$H$56)))))))</f>
        <v>0</v>
      </c>
      <c r="T56" s="380"/>
      <c r="U56" s="1172">
        <f>SUMIF('Report 2'!$G$18:$G$50,'Check Totals'!$E$53,'Report 2'!$AD$18:$AD$50)</f>
        <v>0</v>
      </c>
      <c r="V56" s="392" t="s">
        <v>328</v>
      </c>
      <c r="W56" s="395">
        <f>IF('Information Input'!$U$21=2,SUM('Report 5J'!$F$56:$H$56),IF('Information Input'!$U$21=1,(IF('Information Input'!$U$26=1,0,IF('Information Input'!$U$26=2,0,IF('Information Input'!$U$26=3,0,SUM('Report 5J'!$C$56:$E$56)))))))</f>
        <v>0</v>
      </c>
      <c r="X56" s="380"/>
      <c r="Y56" s="394">
        <f t="shared" ref="Y56" si="37">I56-K56</f>
        <v>0</v>
      </c>
      <c r="Z56" s="354"/>
      <c r="AA56" s="396">
        <f t="shared" ref="AA56" si="38">M56-O56</f>
        <v>0</v>
      </c>
      <c r="AB56" s="354"/>
      <c r="AC56" s="396">
        <f t="shared" ref="AC56" si="39">Q56-S56</f>
        <v>0</v>
      </c>
      <c r="AD56" s="354"/>
      <c r="AE56" s="395">
        <f t="shared" ref="AE56" si="40">U56-W56</f>
        <v>0</v>
      </c>
      <c r="AF56" s="354"/>
      <c r="AG56" s="397" t="str">
        <f>IF(ABS(Y56)&gt;$AS$13,"Threshold Exceeded!","----")</f>
        <v>----</v>
      </c>
      <c r="AH56" s="384"/>
      <c r="AI56" s="398" t="str">
        <f>IF(ABS(AA56)&gt;$AS$13,"Threshold Exceeded!","----")</f>
        <v>----</v>
      </c>
      <c r="AJ56" s="384"/>
      <c r="AK56" s="398" t="str">
        <f>IF(ABS(AC56)&gt;$AS$13,"Threshold Exceeded!","----")</f>
        <v>----</v>
      </c>
      <c r="AL56" s="384"/>
      <c r="AM56" s="399" t="str">
        <f>IF(ABS(AE56)&gt;$AS$13,"Threshold Exceeded!","----")</f>
        <v>----</v>
      </c>
      <c r="AO56"/>
      <c r="AP56"/>
      <c r="AQ56"/>
      <c r="AR56"/>
    </row>
    <row r="57" spans="1:44" ht="13">
      <c r="A57" s="393"/>
      <c r="B57" s="344" t="s">
        <v>13</v>
      </c>
      <c r="C57" s="382"/>
      <c r="D57" s="344"/>
      <c r="E57" s="393"/>
      <c r="F57" s="344" t="s">
        <v>329</v>
      </c>
      <c r="G57" s="382"/>
      <c r="H57" s="354"/>
      <c r="I57" s="1172">
        <f>SUMIF('Report 2'!$G$18:$G$50,'Check Totals'!$E$53,'Report 2'!$K$18:$K$50)</f>
        <v>0</v>
      </c>
      <c r="J57" s="392" t="s">
        <v>328</v>
      </c>
      <c r="K57" s="395">
        <f>IF('Information Input'!$U$21=2,SUM('Report 5J'!$O$58:$Q$58),IF('Information Input'!$U$21=1,(IF('Information Input'!$U$26=1,SUM('Report 5J'!$C$58:$E$58),IF('Information Input'!$U$26=2,SUM('Report 5J'!$F$58:$H$58),IF('Information Input'!$U$26=3,SUM('Report 5J'!$I$58:$K$58),SUM('Report 5J'!$L$58:$N$58)))))))</f>
        <v>0</v>
      </c>
      <c r="L57" s="380"/>
      <c r="M57" s="1172">
        <f>SUMIF('Report 2'!$G$18:$G$50,'Check Totals'!$E$53,'Report 2'!$R$18:$R$50)</f>
        <v>0</v>
      </c>
      <c r="N57" s="392" t="s">
        <v>328</v>
      </c>
      <c r="O57" s="395">
        <f>IF('Information Input'!$U$21=2,SUM('Report 5J'!$L$58:$N$58),IF('Information Input'!$U$21=1,(IF('Information Input'!$U$26=1,0,IF('Information Input'!$U$26=2,SUM('Report 5J'!$C$58:$E$58),IF('Information Input'!$U$26=3,SUM('Report 5J'!$F$58:$H$58),SUM('Report 5J'!$I$58:$K$58)))))))</f>
        <v>0</v>
      </c>
      <c r="P57" s="380"/>
      <c r="Q57" s="1172">
        <f>SUMIF('Report 2'!$G$18:$G$50,'Check Totals'!$E$53,'Report 2'!$Y$18:$Y$50)</f>
        <v>0</v>
      </c>
      <c r="R57" s="392" t="s">
        <v>328</v>
      </c>
      <c r="S57" s="395">
        <f>IF('Information Input'!$U$21=2,SUM('Report 5J'!$I$58:$K$58),IF('Information Input'!$U$21=1,(IF('Information Input'!$U$26=1,0,IF('Information Input'!$U$26=2,0,IF('Information Input'!$U$26=3,SUM('Report 5J'!$C$58:$E$58),SUM('Report 5J'!$F$58:$H$58)))))))</f>
        <v>0</v>
      </c>
      <c r="T57" s="380"/>
      <c r="U57" s="1172">
        <f>SUMIF('Report 2'!$G$18:$G$50,'Check Totals'!$E$53,'Report 2'!$AF$18:$AF$50)</f>
        <v>0</v>
      </c>
      <c r="V57" s="392" t="s">
        <v>328</v>
      </c>
      <c r="W57" s="395">
        <f>IF('Information Input'!$U$21=2,SUM('Report 5J'!$F$58:$H$58),IF('Information Input'!$U$21=1,(IF('Information Input'!$U$26=1,0,IF('Information Input'!$U$26=2,0,IF('Information Input'!$U$26=3,0,SUM('Report 5J'!$C$58:$E$58)))))))</f>
        <v>0</v>
      </c>
      <c r="X57" s="380"/>
      <c r="Y57" s="394">
        <f t="shared" si="33"/>
        <v>0</v>
      </c>
      <c r="Z57" s="354"/>
      <c r="AA57" s="396">
        <f t="shared" si="34"/>
        <v>0</v>
      </c>
      <c r="AB57" s="354"/>
      <c r="AC57" s="396">
        <f t="shared" si="35"/>
        <v>0</v>
      </c>
      <c r="AD57" s="354"/>
      <c r="AE57" s="395">
        <f t="shared" si="36"/>
        <v>0</v>
      </c>
      <c r="AF57" s="354"/>
      <c r="AG57" s="397" t="str">
        <f>IF(ABS(Y57)&gt;$AS$13,"Threshold Exceeded!","----")</f>
        <v>----</v>
      </c>
      <c r="AH57" s="384"/>
      <c r="AI57" s="398" t="str">
        <f>IF(ABS(AA57)&gt;$AS$13,"Threshold Exceeded!","----")</f>
        <v>----</v>
      </c>
      <c r="AJ57" s="384"/>
      <c r="AK57" s="398" t="str">
        <f>IF(ABS(AC57)&gt;$AS$13,"Threshold Exceeded!","----")</f>
        <v>----</v>
      </c>
      <c r="AL57" s="384"/>
      <c r="AM57" s="399" t="str">
        <f>IF(ABS(AE57)&gt;$AS$13,"Threshold Exceeded!","----")</f>
        <v>----</v>
      </c>
      <c r="AO57"/>
      <c r="AP57"/>
      <c r="AQ57"/>
      <c r="AR57"/>
    </row>
    <row r="58" spans="1:44" ht="13">
      <c r="A58" s="393"/>
      <c r="B58" s="344" t="s">
        <v>330</v>
      </c>
      <c r="C58" s="382"/>
      <c r="D58" s="344"/>
      <c r="E58" s="393"/>
      <c r="F58" s="344" t="s">
        <v>331</v>
      </c>
      <c r="G58" s="382"/>
      <c r="H58" s="354"/>
      <c r="I58" s="1172">
        <f>SUMIF('Report 2'!$G$18:$G$50,'Check Totals'!$E$53,'Report 2'!$L$18:$L$50)</f>
        <v>0</v>
      </c>
      <c r="J58" s="392" t="s">
        <v>328</v>
      </c>
      <c r="K58" s="395">
        <f>IF('Information Input'!$U$21=2,SUM('Report 5J'!$O$59:$Q$59),IF('Information Input'!$U$21=1,(IF('Information Input'!$U$26=1,SUM('Report 5J'!$C$59:$E$59),IF('Information Input'!$U$26=2,SUM('Report 5J'!$F$59:$H$59),IF('Information Input'!$U$26=3,SUM('Report 5J'!$I$59:$K$59),SUM('Report 5J'!$L$59:$N$59)))))))</f>
        <v>0</v>
      </c>
      <c r="L58" s="380"/>
      <c r="M58" s="1172">
        <f>SUMIF('Report 2'!$G$18:$G$50,'Check Totals'!$E$53,'Report 2'!$S$18:$S$50)</f>
        <v>0</v>
      </c>
      <c r="N58" s="392" t="s">
        <v>328</v>
      </c>
      <c r="O58" s="395">
        <f>IF('Information Input'!$U$21=2,SUM('Report 5J'!$L$59:$N$59),IF('Information Input'!$U$21=1,(IF('Information Input'!$U$26=1,0,IF('Information Input'!$U$26=2,SUM('Report 5J'!$C$59:$E$59),IF('Information Input'!$U$26=3,SUM('Report 5J'!$F$59:$H$59),SUM('Report 5J'!$I$59:$K$59)))))))</f>
        <v>0</v>
      </c>
      <c r="P58" s="380"/>
      <c r="Q58" s="1172">
        <f>SUMIF('Report 2'!$G$18:$G$50,'Check Totals'!$E$53,'Report 2'!$Z$18:$Z$50)</f>
        <v>0</v>
      </c>
      <c r="R58" s="392" t="s">
        <v>328</v>
      </c>
      <c r="S58" s="395">
        <f>IF('Information Input'!$U$21=2,SUM('Report 5J'!$I$59:$K$59),IF('Information Input'!$U$21=1,(IF('Information Input'!$U$26=1,0,IF('Information Input'!$U$26=2,0,IF('Information Input'!$U$26=3,SUM('Report 5J'!$C$59:$E$59),SUM('Report 5J'!$F$59:$H$59)))))))</f>
        <v>0</v>
      </c>
      <c r="T58" s="380"/>
      <c r="U58" s="1172">
        <f>SUMIF('Report 2'!$G$18:$G$50,'Check Totals'!$E$53,'Report 2'!$AG$18:$AG$50)</f>
        <v>0</v>
      </c>
      <c r="V58" s="392" t="s">
        <v>328</v>
      </c>
      <c r="W58" s="395">
        <f>IF('Information Input'!$U$21=2,SUM('Report 5J'!$F$59:$H$59),IF('Information Input'!$U$21=1,(IF('Information Input'!$U$26=1,0,IF('Information Input'!$U$26=2,0,IF('Information Input'!$U$26=3,0,SUM('Report 5J'!$C$59:$E$59)))))))</f>
        <v>0</v>
      </c>
      <c r="X58" s="380"/>
      <c r="Y58" s="394">
        <f t="shared" si="33"/>
        <v>0</v>
      </c>
      <c r="Z58" s="354"/>
      <c r="AA58" s="396">
        <f t="shared" si="34"/>
        <v>0</v>
      </c>
      <c r="AB58" s="354"/>
      <c r="AC58" s="396">
        <f t="shared" si="35"/>
        <v>0</v>
      </c>
      <c r="AD58" s="354"/>
      <c r="AE58" s="395">
        <f t="shared" si="36"/>
        <v>0</v>
      </c>
      <c r="AF58" s="354"/>
      <c r="AG58" s="397" t="str">
        <f>IF(ABS(Y58)&gt;$AS$13,"Threshold Exceeded!","----")</f>
        <v>----</v>
      </c>
      <c r="AH58" s="384"/>
      <c r="AI58" s="398" t="str">
        <f>IF(ABS(AA58)&gt;$AS$13,"Threshold Exceeded!","----")</f>
        <v>----</v>
      </c>
      <c r="AJ58" s="384"/>
      <c r="AK58" s="398" t="str">
        <f>IF(ABS(AC58)&gt;$AS$13,"Threshold Exceeded!","----")</f>
        <v>----</v>
      </c>
      <c r="AL58" s="384"/>
      <c r="AM58" s="399" t="str">
        <f>IF(ABS(AE58)&gt;$AS$13,"Threshold Exceeded!","----")</f>
        <v>----</v>
      </c>
      <c r="AO58"/>
      <c r="AP58"/>
      <c r="AQ58"/>
      <c r="AR58"/>
    </row>
    <row r="59" spans="1:44" ht="13">
      <c r="A59" s="393"/>
      <c r="B59" s="344" t="s">
        <v>230</v>
      </c>
      <c r="C59" s="382"/>
      <c r="D59" s="344"/>
      <c r="E59" s="393"/>
      <c r="F59" s="344" t="s">
        <v>332</v>
      </c>
      <c r="G59" s="382"/>
      <c r="H59" s="354"/>
      <c r="I59" s="1172">
        <f>SUMIF('Report 2'!$G$18:$G$50,'Check Totals'!$E$53,'Report 2'!$M$18:$M$50)</f>
        <v>0</v>
      </c>
      <c r="J59" s="392" t="s">
        <v>328</v>
      </c>
      <c r="K59" s="395">
        <f>IF('Information Input'!$U$21=2,SUM('Report 5J'!$O$64:$Q$64),IF('Information Input'!$U$21=1,(IF('Information Input'!$U$26=1,SUM('Report 5J'!$C$64:$E$64),IF('Information Input'!$U$26=2,SUM('Report 5J'!$F$64:$H$64),IF('Information Input'!$U$26=3,SUM('Report 5J'!$I$64:$K$64),SUM('Report 5J'!$L$64:$N$64)))))))</f>
        <v>0</v>
      </c>
      <c r="L59" s="380"/>
      <c r="M59" s="1172">
        <f>SUMIF('Report 2'!$G$18:$G$50,'Check Totals'!$E$53,'Report 2'!$T$18:$T$50)</f>
        <v>0</v>
      </c>
      <c r="N59" s="392" t="s">
        <v>328</v>
      </c>
      <c r="O59" s="395">
        <f>IF('Information Input'!$U$21=2,SUM('Report 5J'!$L$64:$N$64),IF('Information Input'!$U$21=1,(IF('Information Input'!$U$26=1,0,IF('Information Input'!$U$26=2,SUM('Report 5J'!$C$64:$E$64),IF('Information Input'!$U$26=3,SUM('Report 5J'!$F$64:$H$64),SUM('Report 5J'!$I$64:$K$64)))))))</f>
        <v>0</v>
      </c>
      <c r="P59" s="380"/>
      <c r="Q59" s="1172">
        <f>SUMIF('Report 2'!$G$18:$G$50,'Check Totals'!$E$53,'Report 2'!$AA$18:$AA$50)</f>
        <v>0</v>
      </c>
      <c r="R59" s="392" t="s">
        <v>328</v>
      </c>
      <c r="S59" s="395">
        <f>IF('Information Input'!$U$21=2,SUM('Report 5J'!$I$64:$K$64),IF('Information Input'!$U$21=1,(IF('Information Input'!$U$26=1,0,IF('Information Input'!$U$26=2,0,IF('Information Input'!$U$26=3,SUM('Report 5J'!$C$64:$E$64),SUM('Report 5J'!$F$64:$H$64)))))))</f>
        <v>0</v>
      </c>
      <c r="T59" s="380"/>
      <c r="U59" s="1172">
        <f>SUMIF('Report 2'!$G$18:$G$50,'Check Totals'!$E$53,'Report 2'!$AH$18:$AH$50)</f>
        <v>0</v>
      </c>
      <c r="V59" s="392" t="s">
        <v>328</v>
      </c>
      <c r="W59" s="395">
        <f>IF('Information Input'!$U$21=2,SUM('Report 5J'!$F$64:$H$64),IF('Information Input'!$U$21=1,(IF('Information Input'!$U$26=1,0,IF('Information Input'!$U$26=2,0,IF('Information Input'!$U$26=3,0,SUM('Report 5J'!$C$64:$E$64)))))))</f>
        <v>0</v>
      </c>
      <c r="X59" s="380"/>
      <c r="Y59" s="394">
        <f t="shared" si="33"/>
        <v>0</v>
      </c>
      <c r="Z59" s="354"/>
      <c r="AA59" s="396">
        <f t="shared" si="34"/>
        <v>0</v>
      </c>
      <c r="AB59" s="354"/>
      <c r="AC59" s="396">
        <f t="shared" si="35"/>
        <v>0</v>
      </c>
      <c r="AD59" s="354"/>
      <c r="AE59" s="395">
        <f t="shared" si="36"/>
        <v>0</v>
      </c>
      <c r="AF59" s="354"/>
      <c r="AG59" s="397" t="str">
        <f>IF(ABS(Y59)&gt;$AS$13,"Threshold Exceeded!","----")</f>
        <v>----</v>
      </c>
      <c r="AH59" s="384"/>
      <c r="AI59" s="398" t="str">
        <f>IF(ABS(AA59)&gt;$AS$13,"Threshold Exceeded!","----")</f>
        <v>----</v>
      </c>
      <c r="AJ59" s="384"/>
      <c r="AK59" s="398" t="str">
        <f>IF(ABS(AC59)&gt;$AS$13,"Threshold Exceeded!","----")</f>
        <v>----</v>
      </c>
      <c r="AL59" s="384"/>
      <c r="AM59" s="399" t="str">
        <f>IF(ABS(AE59)&gt;$AS$13,"Threshold Exceeded!","----")</f>
        <v>----</v>
      </c>
      <c r="AO59"/>
      <c r="AP59"/>
      <c r="AQ59"/>
      <c r="AR59"/>
    </row>
    <row r="60" spans="1:44" ht="13">
      <c r="A60" s="393"/>
      <c r="B60" s="344"/>
      <c r="C60" s="382"/>
      <c r="D60" s="344"/>
      <c r="E60" s="393"/>
      <c r="F60" s="344"/>
      <c r="G60" s="382"/>
      <c r="H60" s="354"/>
      <c r="I60" s="1173"/>
      <c r="J60" s="392"/>
      <c r="K60" s="391"/>
      <c r="L60" s="380"/>
      <c r="M60" s="1173"/>
      <c r="N60" s="392"/>
      <c r="O60" s="391"/>
      <c r="P60" s="380"/>
      <c r="Q60" s="1173"/>
      <c r="R60" s="392"/>
      <c r="S60" s="391"/>
      <c r="T60" s="380"/>
      <c r="U60" s="1173"/>
      <c r="V60" s="392"/>
      <c r="W60" s="391"/>
      <c r="X60" s="380"/>
      <c r="Y60" s="388"/>
      <c r="Z60" s="354"/>
      <c r="AA60" s="400"/>
      <c r="AB60" s="354"/>
      <c r="AC60" s="400"/>
      <c r="AD60" s="354"/>
      <c r="AE60" s="391"/>
      <c r="AF60" s="354"/>
      <c r="AG60" s="401"/>
      <c r="AH60" s="384"/>
      <c r="AI60" s="402"/>
      <c r="AJ60" s="384"/>
      <c r="AK60" s="402"/>
      <c r="AL60" s="384"/>
      <c r="AM60" s="403"/>
      <c r="AO60"/>
      <c r="AP60"/>
      <c r="AQ60"/>
      <c r="AR60"/>
    </row>
    <row r="61" spans="1:44" ht="13">
      <c r="A61" s="386" t="str">
        <f>'Report 2'!$A$2</f>
        <v>Report 2</v>
      </c>
      <c r="B61" s="344"/>
      <c r="C61" s="382"/>
      <c r="D61" s="344"/>
      <c r="E61" s="386" t="str">
        <f>'Report 5K'!$A$3</f>
        <v>Report 5K</v>
      </c>
      <c r="F61" s="344"/>
      <c r="G61" s="382"/>
      <c r="H61" s="354"/>
      <c r="I61" s="1173"/>
      <c r="J61" s="392"/>
      <c r="K61" s="391"/>
      <c r="L61" s="380"/>
      <c r="M61" s="1173"/>
      <c r="N61" s="392"/>
      <c r="O61" s="391"/>
      <c r="P61" s="380"/>
      <c r="Q61" s="1173"/>
      <c r="R61" s="392"/>
      <c r="S61" s="391"/>
      <c r="T61" s="380"/>
      <c r="U61" s="1173"/>
      <c r="V61" s="392"/>
      <c r="W61" s="391"/>
      <c r="X61" s="380"/>
      <c r="Y61" s="388"/>
      <c r="Z61" s="354"/>
      <c r="AA61" s="400"/>
      <c r="AB61" s="354"/>
      <c r="AC61" s="400"/>
      <c r="AD61" s="354"/>
      <c r="AE61" s="391"/>
      <c r="AF61" s="354"/>
      <c r="AG61" s="401"/>
      <c r="AH61" s="384"/>
      <c r="AI61" s="402"/>
      <c r="AJ61" s="384"/>
      <c r="AK61" s="402"/>
      <c r="AL61" s="384"/>
      <c r="AM61" s="403"/>
      <c r="AO61"/>
      <c r="AP61"/>
      <c r="AQ61"/>
      <c r="AR61"/>
    </row>
    <row r="62" spans="1:44" ht="13">
      <c r="A62" s="390" t="str">
        <f>'Report 2'!$A$4&amp;" (Lines 14, 24, 25, 31, 33, 38, 39, 42, 43)"</f>
        <v>Schedule of Expenses Detail (Lines 14, 24, 25, 31, 33, 38, 39, 42, 43)</v>
      </c>
      <c r="B62" s="344"/>
      <c r="C62" s="382"/>
      <c r="D62" s="344"/>
      <c r="E62" s="390" t="str">
        <f>'Report 5K'!$A$5</f>
        <v>BH Providers Lag Report</v>
      </c>
      <c r="F62" s="344"/>
      <c r="G62" s="382"/>
      <c r="H62" s="354"/>
      <c r="I62" s="1173"/>
      <c r="J62" s="392"/>
      <c r="K62" s="391"/>
      <c r="L62" s="380"/>
      <c r="M62" s="1173"/>
      <c r="N62" s="392"/>
      <c r="O62" s="391"/>
      <c r="P62" s="380"/>
      <c r="Q62" s="1173"/>
      <c r="R62" s="392"/>
      <c r="S62" s="391"/>
      <c r="T62" s="380"/>
      <c r="U62" s="1173"/>
      <c r="V62" s="392"/>
      <c r="W62" s="391"/>
      <c r="X62" s="380"/>
      <c r="Y62" s="388"/>
      <c r="Z62" s="354"/>
      <c r="AA62" s="400"/>
      <c r="AB62" s="354"/>
      <c r="AC62" s="400"/>
      <c r="AD62" s="354"/>
      <c r="AE62" s="391"/>
      <c r="AF62" s="354"/>
      <c r="AG62" s="401"/>
      <c r="AH62" s="384"/>
      <c r="AI62" s="402"/>
      <c r="AJ62" s="384"/>
      <c r="AK62" s="402"/>
      <c r="AL62" s="384"/>
      <c r="AM62" s="403"/>
      <c r="AO62"/>
      <c r="AP62"/>
      <c r="AQ62"/>
      <c r="AR62"/>
    </row>
    <row r="63" spans="1:44" ht="13">
      <c r="A63" s="393"/>
      <c r="B63" s="344" t="s">
        <v>49</v>
      </c>
      <c r="C63" s="382"/>
      <c r="D63" s="344"/>
      <c r="E63" s="393"/>
      <c r="F63" s="344" t="s">
        <v>327</v>
      </c>
      <c r="G63" s="382"/>
      <c r="H63" s="354"/>
      <c r="I63" s="1171">
        <f>SUMIF('Report 2'!$G$18:$G$50,'Check Totals'!$E$61,'Report 2'!$H$18:$H$50)</f>
        <v>0</v>
      </c>
      <c r="J63" s="392" t="s">
        <v>328</v>
      </c>
      <c r="K63" s="395">
        <f>IF('Information Input'!$U$21=2,SUM('Report 5K'!$O$55:$Q$55),IF('Information Input'!$U$21=1,(IF('Information Input'!$U$26=1,SUM('Report 5K'!$C$55:$E$55),IF('Information Input'!$U$26=2,SUM('Report 5K'!$F$55:$H$55),IF('Information Input'!$U$26=3,SUM('Report 5K'!$I$55:$K$55),SUM('Report 5K'!$L$55:$N$55)))))))</f>
        <v>0</v>
      </c>
      <c r="L63" s="380"/>
      <c r="M63" s="1171">
        <f>SUMIF('Report 2'!$G$18:$G$50,'Check Totals'!$E$61,'Report 2'!$O$18:$O$50)</f>
        <v>0</v>
      </c>
      <c r="N63" s="392" t="s">
        <v>328</v>
      </c>
      <c r="O63" s="395">
        <f>IF('Information Input'!$U$21=2,SUM('Report 5K'!$L$55:$N$55),IF('Information Input'!$U$21=1,(IF('Information Input'!$U$26=1,0,IF('Information Input'!$U$26=2,SUM('Report 5K'!$C$55:$E$55),IF('Information Input'!$U$26=3,SUM('Report 5K'!$F$55:$H$55),SUM('Report 5K'!$I$55:$K$55)))))))</f>
        <v>0</v>
      </c>
      <c r="P63" s="380"/>
      <c r="Q63" s="1171">
        <f>SUMIF('Report 2'!$G$18:$G$50,'Check Totals'!$E$61,'Report 2'!$V$18:$V$50)</f>
        <v>0</v>
      </c>
      <c r="R63" s="392" t="s">
        <v>328</v>
      </c>
      <c r="S63" s="395">
        <f>IF('Information Input'!$U$21=2,SUM('Report 5K'!$I$55:$K$55),IF('Information Input'!$U$21=1,(IF('Information Input'!$U$26=1,0,IF('Information Input'!$U$26=2,0,IF('Information Input'!$U$26=3,SUM('Report 5K'!$C$55:$E$55),SUM('Report 5K'!$F$55:$H$55)))))))</f>
        <v>0</v>
      </c>
      <c r="T63" s="380"/>
      <c r="U63" s="1171">
        <f>SUMIF('Report 2'!$G$18:$G$50,'Check Totals'!$E$61,'Report 2'!$AC$18:$AC$50)</f>
        <v>0</v>
      </c>
      <c r="V63" s="392" t="s">
        <v>328</v>
      </c>
      <c r="W63" s="395">
        <f>IF('Information Input'!$U$21=2,SUM('Report 5K'!$F$55:$H$55),IF('Information Input'!$U$21=1,(IF('Information Input'!$U$26=1,0,IF('Information Input'!$U$26=2,0,IF('Information Input'!$U$26=3,0,SUM('Report 5K'!$C$55:$E$55)))))))</f>
        <v>0</v>
      </c>
      <c r="X63" s="380"/>
      <c r="Y63" s="394">
        <f t="shared" ref="Y63:Y67" si="41">I63-K63</f>
        <v>0</v>
      </c>
      <c r="Z63" s="354"/>
      <c r="AA63" s="396">
        <f t="shared" ref="AA63:AA67" si="42">M63-O63</f>
        <v>0</v>
      </c>
      <c r="AB63" s="354"/>
      <c r="AC63" s="396">
        <f t="shared" ref="AC63:AC67" si="43">Q63-S63</f>
        <v>0</v>
      </c>
      <c r="AD63" s="354"/>
      <c r="AE63" s="395">
        <f t="shared" ref="AE63:AE67" si="44">U63-W63</f>
        <v>0</v>
      </c>
      <c r="AF63" s="354"/>
      <c r="AG63" s="397" t="str">
        <f>IF(ABS(Y63)&gt;$AS$13,"Threshold Exceeded!","----")</f>
        <v>----</v>
      </c>
      <c r="AH63" s="384"/>
      <c r="AI63" s="398" t="str">
        <f>IF(ABS(AA63)&gt;$AS$13,"Threshold Exceeded!","----")</f>
        <v>----</v>
      </c>
      <c r="AJ63" s="384"/>
      <c r="AK63" s="398" t="str">
        <f>IF(ABS(AC63)&gt;$AS$13,"Threshold Exceeded!","----")</f>
        <v>----</v>
      </c>
      <c r="AL63" s="384"/>
      <c r="AM63" s="399" t="str">
        <f>IF(ABS(AE63)&gt;$AS$13,"Threshold Exceeded!","----")</f>
        <v>----</v>
      </c>
      <c r="AO63"/>
      <c r="AP63"/>
      <c r="AQ63"/>
      <c r="AR63"/>
    </row>
    <row r="64" spans="1:44" ht="13">
      <c r="A64" s="393"/>
      <c r="B64" s="970" t="s">
        <v>336</v>
      </c>
      <c r="C64" s="1279"/>
      <c r="D64" s="970"/>
      <c r="E64" s="994"/>
      <c r="F64" s="970" t="s">
        <v>337</v>
      </c>
      <c r="G64" s="382"/>
      <c r="H64" s="354"/>
      <c r="I64" s="1172">
        <f>SUMIF('Report 2'!$G$18:$G$50,'Check Totals'!$E$61,'Report 2'!$I$18:$I$50)</f>
        <v>0</v>
      </c>
      <c r="J64" s="392" t="s">
        <v>328</v>
      </c>
      <c r="K64" s="395">
        <f>IF('Information Input'!$U$21=2,SUM('Report 5K'!$O$56:$Q$56),IF('Information Input'!$U$21=1,(IF('Information Input'!$U$26=1,SUM('Report 5K'!$C$56:$E$56),IF('Information Input'!$U$26=2,SUM('Report 5K'!$F$56:$H$56),IF('Information Input'!$U$26=3,SUM('Report 5K'!$I$56:$K$56),SUM('Report 5K'!$L$56:$N$56)))))))</f>
        <v>0</v>
      </c>
      <c r="L64" s="380"/>
      <c r="M64" s="1172">
        <f>SUMIF('Report 2'!$G$18:$G$50,'Check Totals'!$E$61,'Report 2'!$P$18:$P$50)</f>
        <v>0</v>
      </c>
      <c r="N64" s="392" t="s">
        <v>328</v>
      </c>
      <c r="O64" s="395">
        <f>IF('Information Input'!$U$21=2,SUM('Report 5K'!$L$56:$N$56),IF('Information Input'!$U$21=1,(IF('Information Input'!$U$26=1,0,IF('Information Input'!$U$26=2,SUM('Report 5K'!$C$56:$E$56),IF('Information Input'!$U$26=3,SUM('Report 5K'!$F$56:$H$56),SUM('Report 5K'!$I$56:$K$56)))))))</f>
        <v>0</v>
      </c>
      <c r="P64" s="380"/>
      <c r="Q64" s="1172">
        <f>SUMIF('Report 2'!$G$18:$G$50,'Check Totals'!$E$61,'Report 2'!$W$18:$W$50)</f>
        <v>0</v>
      </c>
      <c r="R64" s="392" t="s">
        <v>328</v>
      </c>
      <c r="S64" s="395">
        <f>IF('Information Input'!$U$21=2,SUM('Report 5K'!$I$56:$K$56),IF('Information Input'!$U$21=1,(IF('Information Input'!$U$26=1,0,IF('Information Input'!$U$26=2,0,IF('Information Input'!$U$26=3,SUM('Report 5K'!$C$56:$E$56),SUM('Report 5K'!$F$56:$H$56)))))))</f>
        <v>0</v>
      </c>
      <c r="T64" s="380"/>
      <c r="U64" s="1172">
        <f>SUMIF('Report 2'!$G$18:$G$50,'Check Totals'!$E$61,'Report 2'!$AD$18:$AD$50)</f>
        <v>0</v>
      </c>
      <c r="V64" s="392" t="s">
        <v>328</v>
      </c>
      <c r="W64" s="395">
        <f>IF('Information Input'!$U$21=2,SUM('Report 5K'!$F$56:$H$56),IF('Information Input'!$U$21=1,(IF('Information Input'!$U$26=1,0,IF('Information Input'!$U$26=2,0,IF('Information Input'!$U$26=3,0,SUM('Report 5K'!$C$56:$E$56)))))))</f>
        <v>0</v>
      </c>
      <c r="X64" s="380"/>
      <c r="Y64" s="394">
        <f t="shared" ref="Y64" si="45">I64-K64</f>
        <v>0</v>
      </c>
      <c r="Z64" s="354"/>
      <c r="AA64" s="396">
        <f t="shared" ref="AA64" si="46">M64-O64</f>
        <v>0</v>
      </c>
      <c r="AB64" s="354"/>
      <c r="AC64" s="396">
        <f t="shared" ref="AC64" si="47">Q64-S64</f>
        <v>0</v>
      </c>
      <c r="AD64" s="354"/>
      <c r="AE64" s="395">
        <f t="shared" ref="AE64" si="48">U64-W64</f>
        <v>0</v>
      </c>
      <c r="AF64" s="354"/>
      <c r="AG64" s="397" t="str">
        <f>IF(ABS(Y64)&gt;$AS$13,"Threshold Exceeded!","----")</f>
        <v>----</v>
      </c>
      <c r="AH64" s="384"/>
      <c r="AI64" s="398" t="str">
        <f>IF(ABS(AA64)&gt;$AS$13,"Threshold Exceeded!","----")</f>
        <v>----</v>
      </c>
      <c r="AJ64" s="384"/>
      <c r="AK64" s="398" t="str">
        <f>IF(ABS(AC64)&gt;$AS$13,"Threshold Exceeded!","----")</f>
        <v>----</v>
      </c>
      <c r="AL64" s="384"/>
      <c r="AM64" s="399" t="str">
        <f>IF(ABS(AE64)&gt;$AS$13,"Threshold Exceeded!","----")</f>
        <v>----</v>
      </c>
      <c r="AO64"/>
      <c r="AP64"/>
      <c r="AQ64"/>
      <c r="AR64"/>
    </row>
    <row r="65" spans="1:44" ht="13">
      <c r="A65" s="393"/>
      <c r="B65" s="344" t="s">
        <v>13</v>
      </c>
      <c r="C65" s="382"/>
      <c r="D65" s="344"/>
      <c r="E65" s="393"/>
      <c r="F65" s="344" t="s">
        <v>329</v>
      </c>
      <c r="G65" s="382"/>
      <c r="H65" s="354"/>
      <c r="I65" s="1172">
        <f>SUMIF('Report 2'!$G$18:$G$50,'Check Totals'!$E$61,'Report 2'!$K$18:$K$50)</f>
        <v>0</v>
      </c>
      <c r="J65" s="392" t="s">
        <v>328</v>
      </c>
      <c r="K65" s="395">
        <f>IF('Information Input'!$U$21=2,SUM('Report 5K'!$O$58:$Q$58),IF('Information Input'!$U$21=1,(IF('Information Input'!$U$26=1,SUM('Report 5K'!$C$58:$E$58),IF('Information Input'!$U$26=2,SUM('Report 5K'!$F$58:$H$58),IF('Information Input'!$U$26=3,SUM('Report 5K'!$I$58:$K$58),SUM('Report 5K'!$L$58:$N$58)))))))</f>
        <v>0</v>
      </c>
      <c r="L65" s="380"/>
      <c r="M65" s="1172">
        <f>SUMIF('Report 2'!$G$18:$G$50,'Check Totals'!$E$61,'Report 2'!$R$18:$R$50)</f>
        <v>0</v>
      </c>
      <c r="N65" s="392" t="s">
        <v>328</v>
      </c>
      <c r="O65" s="395">
        <f>IF('Information Input'!$U$21=2,SUM('Report 5K'!$L$58:$N$58),IF('Information Input'!$U$21=1,(IF('Information Input'!$U$26=1,0,IF('Information Input'!$U$26=2,SUM('Report 5K'!$C$58:$E$58),IF('Information Input'!$U$26=3,SUM('Report 5K'!$F$58:$H$58),SUM('Report 5K'!$I$58:$K$58)))))))</f>
        <v>0</v>
      </c>
      <c r="P65" s="380"/>
      <c r="Q65" s="1172">
        <f>SUMIF('Report 2'!$G$18:$G$50,'Check Totals'!$E$61,'Report 2'!$Y$18:$Y$50)</f>
        <v>0</v>
      </c>
      <c r="R65" s="392" t="s">
        <v>328</v>
      </c>
      <c r="S65" s="395">
        <f>IF('Information Input'!$U$21=2,SUM('Report 5K'!$I$58:$K$58),IF('Information Input'!$U$21=1,(IF('Information Input'!$U$26=1,0,IF('Information Input'!$U$26=2,0,IF('Information Input'!$U$26=3,SUM('Report 5K'!$C$58:$E$58),SUM('Report 5K'!$F$58:$H$58)))))))</f>
        <v>0</v>
      </c>
      <c r="T65" s="380"/>
      <c r="U65" s="1172">
        <f>SUMIF('Report 2'!$G$18:$G$50,'Check Totals'!$E$61,'Report 2'!$AF$18:$AF$50)</f>
        <v>0</v>
      </c>
      <c r="V65" s="392" t="s">
        <v>328</v>
      </c>
      <c r="W65" s="395">
        <f>IF('Information Input'!$U$21=2,SUM('Report 5K'!$F$58:$H$58),IF('Information Input'!$U$21=1,(IF('Information Input'!$U$26=1,0,IF('Information Input'!$U$26=2,0,IF('Information Input'!$U$26=3,0,SUM('Report 5K'!$C$58:$E$58)))))))</f>
        <v>0</v>
      </c>
      <c r="X65" s="380"/>
      <c r="Y65" s="394">
        <f t="shared" si="41"/>
        <v>0</v>
      </c>
      <c r="Z65" s="354"/>
      <c r="AA65" s="396">
        <f t="shared" si="42"/>
        <v>0</v>
      </c>
      <c r="AB65" s="354"/>
      <c r="AC65" s="396">
        <f t="shared" si="43"/>
        <v>0</v>
      </c>
      <c r="AD65" s="354"/>
      <c r="AE65" s="395">
        <f t="shared" si="44"/>
        <v>0</v>
      </c>
      <c r="AF65" s="354"/>
      <c r="AG65" s="397" t="str">
        <f>IF(ABS(Y65)&gt;$AS$13,"Threshold Exceeded!","----")</f>
        <v>----</v>
      </c>
      <c r="AH65" s="384"/>
      <c r="AI65" s="398" t="str">
        <f>IF(ABS(AA65)&gt;$AS$13,"Threshold Exceeded!","----")</f>
        <v>----</v>
      </c>
      <c r="AJ65" s="384"/>
      <c r="AK65" s="398" t="str">
        <f>IF(ABS(AC65)&gt;$AS$13,"Threshold Exceeded!","----")</f>
        <v>----</v>
      </c>
      <c r="AL65" s="384"/>
      <c r="AM65" s="399" t="str">
        <f>IF(ABS(AE65)&gt;$AS$13,"Threshold Exceeded!","----")</f>
        <v>----</v>
      </c>
      <c r="AO65"/>
      <c r="AP65"/>
      <c r="AQ65"/>
      <c r="AR65"/>
    </row>
    <row r="66" spans="1:44" ht="13">
      <c r="A66" s="393"/>
      <c r="B66" s="344" t="s">
        <v>330</v>
      </c>
      <c r="C66" s="382"/>
      <c r="D66" s="344"/>
      <c r="E66" s="393"/>
      <c r="F66" s="344" t="s">
        <v>331</v>
      </c>
      <c r="G66" s="382"/>
      <c r="H66" s="354"/>
      <c r="I66" s="1172">
        <f>SUMIF('Report 2'!$G$18:$G$50,'Check Totals'!$E$61,'Report 2'!$L$18:$L$50)</f>
        <v>0</v>
      </c>
      <c r="J66" s="392" t="s">
        <v>328</v>
      </c>
      <c r="K66" s="395">
        <f>IF('Information Input'!$U$21=2,SUM('Report 5K'!$O$59:$Q$59),IF('Information Input'!$U$21=1,(IF('Information Input'!$U$26=1,SUM('Report 5K'!$C$59:$E$59),IF('Information Input'!$U$26=2,SUM('Report 5K'!$F$59:$H$59),IF('Information Input'!$U$26=3,SUM('Report 5K'!$I$59:$K$59),SUM('Report 5K'!$L$59:$N$59)))))))</f>
        <v>0</v>
      </c>
      <c r="L66" s="380"/>
      <c r="M66" s="1172">
        <f>SUMIF('Report 2'!$G$18:$G$50,'Check Totals'!$E$61,'Report 2'!$S$18:$S$50)</f>
        <v>0</v>
      </c>
      <c r="N66" s="392" t="s">
        <v>328</v>
      </c>
      <c r="O66" s="395">
        <f>IF('Information Input'!$U$21=2,SUM('Report 5K'!$L$59:$N$59),IF('Information Input'!$U$21=1,(IF('Information Input'!$U$26=1,0,IF('Information Input'!$U$26=2,SUM('Report 5K'!$C$59:$E$59),IF('Information Input'!$U$26=3,SUM('Report 5K'!$F$59:$H$59),SUM('Report 5K'!$I$59:$K$59)))))))</f>
        <v>0</v>
      </c>
      <c r="P66" s="380"/>
      <c r="Q66" s="1172">
        <f>SUMIF('Report 2'!$G$18:$G$50,'Check Totals'!$E$61,'Report 2'!$Z$18:$Z$50)</f>
        <v>0</v>
      </c>
      <c r="R66" s="392" t="s">
        <v>328</v>
      </c>
      <c r="S66" s="395">
        <f>IF('Information Input'!$U$21=2,SUM('Report 5K'!$I$59:$K$59),IF('Information Input'!$U$21=1,(IF('Information Input'!$U$26=1,0,IF('Information Input'!$U$26=2,0,IF('Information Input'!$U$26=3,SUM('Report 5K'!$C$59:$E$59),SUM('Report 5K'!$F$59:$H$59)))))))</f>
        <v>0</v>
      </c>
      <c r="T66" s="380"/>
      <c r="U66" s="1172">
        <f>SUMIF('Report 2'!$G$18:$G$50,'Check Totals'!$E$61,'Report 2'!$AG$18:$AG$50)</f>
        <v>0</v>
      </c>
      <c r="V66" s="392" t="s">
        <v>328</v>
      </c>
      <c r="W66" s="395">
        <f>IF('Information Input'!$U$21=2,SUM('Report 5K'!$F$59:$H$59),IF('Information Input'!$U$21=1,(IF('Information Input'!$U$26=1,0,IF('Information Input'!$U$26=2,0,IF('Information Input'!$U$26=3,0,SUM('Report 5K'!$C$59:$E$59)))))))</f>
        <v>0</v>
      </c>
      <c r="X66" s="380"/>
      <c r="Y66" s="394">
        <f t="shared" si="41"/>
        <v>0</v>
      </c>
      <c r="Z66" s="354"/>
      <c r="AA66" s="396">
        <f t="shared" si="42"/>
        <v>0</v>
      </c>
      <c r="AB66" s="354"/>
      <c r="AC66" s="396">
        <f t="shared" si="43"/>
        <v>0</v>
      </c>
      <c r="AD66" s="354"/>
      <c r="AE66" s="395">
        <f t="shared" si="44"/>
        <v>0</v>
      </c>
      <c r="AF66" s="354"/>
      <c r="AG66" s="397" t="str">
        <f>IF(ABS(Y66)&gt;$AS$13,"Threshold Exceeded!","----")</f>
        <v>----</v>
      </c>
      <c r="AH66" s="384"/>
      <c r="AI66" s="398" t="str">
        <f>IF(ABS(AA66)&gt;$AS$13,"Threshold Exceeded!","----")</f>
        <v>----</v>
      </c>
      <c r="AJ66" s="384"/>
      <c r="AK66" s="398" t="str">
        <f>IF(ABS(AC66)&gt;$AS$13,"Threshold Exceeded!","----")</f>
        <v>----</v>
      </c>
      <c r="AL66" s="384"/>
      <c r="AM66" s="399" t="str">
        <f>IF(ABS(AE66)&gt;$AS$13,"Threshold Exceeded!","----")</f>
        <v>----</v>
      </c>
      <c r="AO66"/>
      <c r="AP66"/>
      <c r="AQ66"/>
      <c r="AR66"/>
    </row>
    <row r="67" spans="1:44" ht="13">
      <c r="A67" s="393"/>
      <c r="B67" s="344" t="s">
        <v>230</v>
      </c>
      <c r="C67" s="382"/>
      <c r="D67" s="344"/>
      <c r="E67" s="393"/>
      <c r="F67" s="344" t="s">
        <v>332</v>
      </c>
      <c r="G67" s="382"/>
      <c r="H67" s="354"/>
      <c r="I67" s="1172">
        <f>SUMIF('Report 2'!$G$18:$G$50,'Check Totals'!$E$61,'Report 2'!$M$18:$M$50)</f>
        <v>0</v>
      </c>
      <c r="J67" s="392" t="s">
        <v>328</v>
      </c>
      <c r="K67" s="395">
        <f>IF('Information Input'!$U$21=2,SUM('Report 5K'!$O$64:$Q$64),IF('Information Input'!$U$21=1,(IF('Information Input'!$U$26=1,SUM('Report 5K'!$C$64:$E$64),IF('Information Input'!$U$26=2,SUM('Report 5K'!$F$64:$H$64),IF('Information Input'!$U$26=3,SUM('Report 5K'!$I$64:$K$64),SUM('Report 5K'!$L$64:$N$64)))))))</f>
        <v>0</v>
      </c>
      <c r="L67" s="380"/>
      <c r="M67" s="1172">
        <f>SUMIF('Report 2'!$G$18:$G$50,'Check Totals'!$E$61,'Report 2'!$T$18:$T$50)</f>
        <v>0</v>
      </c>
      <c r="N67" s="392" t="s">
        <v>328</v>
      </c>
      <c r="O67" s="395">
        <f>IF('Information Input'!$U$21=2,SUM('Report 5K'!$L$64:$N$64),IF('Information Input'!$U$21=1,(IF('Information Input'!$U$26=1,0,IF('Information Input'!$U$26=2,SUM('Report 5K'!$C$64:$E$64),IF('Information Input'!$U$26=3,SUM('Report 5K'!$F$64:$H$64),SUM('Report 5K'!$I$64:$K$64)))))))</f>
        <v>0</v>
      </c>
      <c r="P67" s="380"/>
      <c r="Q67" s="1172">
        <f>SUMIF('Report 2'!$G$18:$G$50,'Check Totals'!$E$61,'Report 2'!$AA$18:$AA$50)</f>
        <v>0</v>
      </c>
      <c r="R67" s="392" t="s">
        <v>328</v>
      </c>
      <c r="S67" s="395">
        <f>IF('Information Input'!$U$21=2,SUM('Report 5K'!$I$64:$K$64),IF('Information Input'!$U$21=1,(IF('Information Input'!$U$26=1,0,IF('Information Input'!$U$26=2,0,IF('Information Input'!$U$26=3,SUM('Report 5K'!$C$64:$E$64),SUM('Report 5K'!$F$64:$H$64)))))))</f>
        <v>0</v>
      </c>
      <c r="T67" s="380"/>
      <c r="U67" s="1172">
        <f>SUMIF('Report 2'!$G$18:$G$50,'Check Totals'!$E$61,'Report 2'!$AH$18:$AH$50)</f>
        <v>0</v>
      </c>
      <c r="V67" s="392" t="s">
        <v>328</v>
      </c>
      <c r="W67" s="395">
        <f>IF('Information Input'!$U$21=2,SUM('Report 5K'!$F$64:$H$64),IF('Information Input'!$U$21=1,(IF('Information Input'!$U$26=1,0,IF('Information Input'!$U$26=2,0,IF('Information Input'!$U$26=3,0,SUM('Report 5K'!$C$64:$E$64)))))))</f>
        <v>0</v>
      </c>
      <c r="X67" s="380"/>
      <c r="Y67" s="394">
        <f t="shared" si="41"/>
        <v>0</v>
      </c>
      <c r="Z67" s="354"/>
      <c r="AA67" s="396">
        <f t="shared" si="42"/>
        <v>0</v>
      </c>
      <c r="AB67" s="354"/>
      <c r="AC67" s="396">
        <f t="shared" si="43"/>
        <v>0</v>
      </c>
      <c r="AD67" s="354"/>
      <c r="AE67" s="395">
        <f t="shared" si="44"/>
        <v>0</v>
      </c>
      <c r="AF67" s="354"/>
      <c r="AG67" s="397" t="str">
        <f>IF(ABS(Y67)&gt;$AS$13,"Threshold Exceeded!","----")</f>
        <v>----</v>
      </c>
      <c r="AH67" s="384"/>
      <c r="AI67" s="398" t="str">
        <f>IF(ABS(AA67)&gt;$AS$13,"Threshold Exceeded!","----")</f>
        <v>----</v>
      </c>
      <c r="AJ67" s="384"/>
      <c r="AK67" s="398" t="str">
        <f>IF(ABS(AC67)&gt;$AS$13,"Threshold Exceeded!","----")</f>
        <v>----</v>
      </c>
      <c r="AL67" s="384"/>
      <c r="AM67" s="399" t="str">
        <f>IF(ABS(AE67)&gt;$AS$13,"Threshold Exceeded!","----")</f>
        <v>----</v>
      </c>
      <c r="AO67"/>
      <c r="AP67"/>
      <c r="AQ67"/>
      <c r="AR67"/>
    </row>
    <row r="68" spans="1:44" ht="13">
      <c r="A68" s="393"/>
      <c r="B68" s="344"/>
      <c r="C68" s="382"/>
      <c r="D68" s="344"/>
      <c r="E68" s="393"/>
      <c r="F68" s="344"/>
      <c r="G68" s="382"/>
      <c r="H68" s="354"/>
      <c r="I68" s="1173"/>
      <c r="J68" s="392"/>
      <c r="K68" s="391"/>
      <c r="L68" s="380"/>
      <c r="M68" s="1173"/>
      <c r="N68" s="392"/>
      <c r="O68" s="391"/>
      <c r="P68" s="380"/>
      <c r="Q68" s="1173"/>
      <c r="R68" s="392"/>
      <c r="S68" s="391"/>
      <c r="T68" s="380"/>
      <c r="U68" s="1173"/>
      <c r="V68" s="392"/>
      <c r="W68" s="391"/>
      <c r="X68" s="380"/>
      <c r="Y68" s="388"/>
      <c r="Z68" s="354"/>
      <c r="AA68" s="400"/>
      <c r="AB68" s="354"/>
      <c r="AC68" s="400"/>
      <c r="AD68" s="354"/>
      <c r="AE68" s="391"/>
      <c r="AF68" s="354"/>
      <c r="AG68" s="401"/>
      <c r="AH68" s="384"/>
      <c r="AI68" s="402"/>
      <c r="AJ68" s="384"/>
      <c r="AK68" s="402"/>
      <c r="AL68" s="384"/>
      <c r="AM68" s="403"/>
      <c r="AO68"/>
      <c r="AP68"/>
      <c r="AQ68"/>
      <c r="AR68"/>
    </row>
    <row r="69" spans="1:44" ht="13">
      <c r="A69" s="386" t="str">
        <f>'Report 2'!$A$2</f>
        <v>Report 2</v>
      </c>
      <c r="B69" s="344"/>
      <c r="C69" s="382"/>
      <c r="D69" s="344"/>
      <c r="E69" s="386" t="str">
        <f>'Report 5L'!$A$3</f>
        <v>Report 5L</v>
      </c>
      <c r="F69" s="344"/>
      <c r="G69" s="382"/>
      <c r="H69" s="354"/>
      <c r="I69" s="1173"/>
      <c r="J69" s="392"/>
      <c r="K69" s="391"/>
      <c r="L69" s="380"/>
      <c r="M69" s="1173"/>
      <c r="N69" s="392"/>
      <c r="O69" s="391"/>
      <c r="P69" s="380"/>
      <c r="Q69" s="1173"/>
      <c r="R69" s="392"/>
      <c r="S69" s="391"/>
      <c r="T69" s="380"/>
      <c r="U69" s="1173"/>
      <c r="V69" s="392"/>
      <c r="W69" s="391"/>
      <c r="X69" s="380"/>
      <c r="Y69" s="388"/>
      <c r="Z69" s="354"/>
      <c r="AA69" s="400"/>
      <c r="AB69" s="354"/>
      <c r="AC69" s="400"/>
      <c r="AD69" s="354"/>
      <c r="AE69" s="391"/>
      <c r="AF69" s="354"/>
      <c r="AG69" s="401"/>
      <c r="AH69" s="384"/>
      <c r="AI69" s="402"/>
      <c r="AJ69" s="384"/>
      <c r="AK69" s="402"/>
      <c r="AL69" s="384"/>
      <c r="AM69" s="403"/>
      <c r="AO69"/>
      <c r="AP69"/>
      <c r="AQ69"/>
      <c r="AR69"/>
    </row>
    <row r="70" spans="1:44" ht="13">
      <c r="A70" s="390" t="str">
        <f>'Report 2'!$A$4&amp;" (Line 15)"</f>
        <v>Schedule of Expenses Detail (Line 15)</v>
      </c>
      <c r="B70" s="344"/>
      <c r="C70" s="382"/>
      <c r="D70" s="344"/>
      <c r="E70" s="390" t="str">
        <f>'Report 5L'!$A$5</f>
        <v>Psychosocial Rehab Services Lag Report</v>
      </c>
      <c r="F70" s="344"/>
      <c r="G70" s="382"/>
      <c r="H70" s="354"/>
      <c r="I70" s="1173"/>
      <c r="J70" s="392"/>
      <c r="K70" s="391"/>
      <c r="L70" s="380"/>
      <c r="M70" s="1173"/>
      <c r="N70" s="392"/>
      <c r="O70" s="391"/>
      <c r="P70" s="380"/>
      <c r="Q70" s="1173"/>
      <c r="R70" s="392"/>
      <c r="S70" s="391"/>
      <c r="T70" s="380"/>
      <c r="U70" s="1173"/>
      <c r="V70" s="392"/>
      <c r="W70" s="391"/>
      <c r="X70" s="380"/>
      <c r="Y70" s="388"/>
      <c r="Z70" s="354"/>
      <c r="AA70" s="400"/>
      <c r="AB70" s="354"/>
      <c r="AC70" s="400"/>
      <c r="AD70" s="354"/>
      <c r="AE70" s="391"/>
      <c r="AF70" s="354"/>
      <c r="AG70" s="401"/>
      <c r="AH70" s="384"/>
      <c r="AI70" s="402"/>
      <c r="AJ70" s="384"/>
      <c r="AK70" s="402"/>
      <c r="AL70" s="384"/>
      <c r="AM70" s="403"/>
      <c r="AO70"/>
      <c r="AP70"/>
      <c r="AQ70"/>
      <c r="AR70"/>
    </row>
    <row r="71" spans="1:44" ht="13">
      <c r="A71" s="393"/>
      <c r="B71" s="344" t="s">
        <v>49</v>
      </c>
      <c r="C71" s="382"/>
      <c r="D71" s="344"/>
      <c r="E71" s="393"/>
      <c r="F71" s="344" t="s">
        <v>327</v>
      </c>
      <c r="G71" s="382"/>
      <c r="H71" s="354"/>
      <c r="I71" s="1171">
        <f>SUMIF('Report 2'!$G$18:$G$50,'Check Totals'!$E$69,'Report 2'!$H$18:$H$50)</f>
        <v>0</v>
      </c>
      <c r="J71" s="392" t="s">
        <v>328</v>
      </c>
      <c r="K71" s="395">
        <f>IF('Information Input'!$U$21=2,SUM('Report 5L'!$O$55:$Q$55),IF('Information Input'!$U$21=1,(IF('Information Input'!$U$26=1,SUM('Report 5L'!$C$55:$E$55),IF('Information Input'!$U$26=2,SUM('Report 5L'!$F$55:$H$55),IF('Information Input'!$U$26=3,SUM('Report 5L'!$I$55:$K$55),SUM('Report 5L'!$L$55:$N$55)))))))</f>
        <v>0</v>
      </c>
      <c r="L71" s="380"/>
      <c r="M71" s="1171">
        <f>SUMIF('Report 2'!$G$18:$G$50,'Check Totals'!$E$69,'Report 2'!$O$18:$O$50)</f>
        <v>0</v>
      </c>
      <c r="N71" s="392" t="s">
        <v>328</v>
      </c>
      <c r="O71" s="395">
        <f>IF('Information Input'!$U$21=2,SUM('Report 5L'!$L$55:$N$55),IF('Information Input'!$U$21=1,(IF('Information Input'!$U$26=1,0,IF('Information Input'!$U$26=2,SUM('Report 5L'!$C$55:$E$55),IF('Information Input'!$U$26=3,SUM('Report 5L'!$F$55:$H$55),SUM('Report 5L'!$I$55:$K$55)))))))</f>
        <v>0</v>
      </c>
      <c r="P71" s="380"/>
      <c r="Q71" s="1171">
        <f>SUMIF('Report 2'!$G$18:$G$50,'Check Totals'!$E$69,'Report 2'!$V$18:$V$50)</f>
        <v>0</v>
      </c>
      <c r="R71" s="392" t="s">
        <v>328</v>
      </c>
      <c r="S71" s="395">
        <f>IF('Information Input'!$U$21=2,SUM('Report 5L'!$I$55:$K$55),IF('Information Input'!$U$21=1,(IF('Information Input'!$U$26=1,0,IF('Information Input'!$U$26=2,0,IF('Information Input'!$U$26=3,SUM('Report 5L'!$C$55:$E$55),SUM('Report 5L'!$F$55:$H$55)))))))</f>
        <v>0</v>
      </c>
      <c r="T71" s="380"/>
      <c r="U71" s="1171">
        <f>SUMIF('Report 2'!$G$18:$G$50,'Check Totals'!$E$69,'Report 2'!$AC$18:$AC$50)</f>
        <v>0</v>
      </c>
      <c r="V71" s="392" t="s">
        <v>328</v>
      </c>
      <c r="W71" s="395">
        <f>IF('Information Input'!$U$21=2,SUM('Report 5L'!$F$55:$H$55),IF('Information Input'!$U$21=1,(IF('Information Input'!$U$26=1,0,IF('Information Input'!$U$26=2,0,IF('Information Input'!$U$26=3,0,SUM('Report 5L'!$C$55:$E$55)))))))</f>
        <v>0</v>
      </c>
      <c r="X71" s="380"/>
      <c r="Y71" s="394">
        <f t="shared" ref="Y71:Y75" si="49">I71-K71</f>
        <v>0</v>
      </c>
      <c r="Z71" s="354"/>
      <c r="AA71" s="396">
        <f t="shared" ref="AA71:AA75" si="50">M71-O71</f>
        <v>0</v>
      </c>
      <c r="AB71" s="354"/>
      <c r="AC71" s="396">
        <f t="shared" ref="AC71:AC75" si="51">Q71-S71</f>
        <v>0</v>
      </c>
      <c r="AD71" s="354"/>
      <c r="AE71" s="395">
        <f t="shared" ref="AE71:AE75" si="52">U71-W71</f>
        <v>0</v>
      </c>
      <c r="AF71" s="354"/>
      <c r="AG71" s="397" t="str">
        <f>IF(ABS(Y71)&gt;$AS$13,"Threshold Exceeded!","----")</f>
        <v>----</v>
      </c>
      <c r="AH71" s="384"/>
      <c r="AI71" s="398" t="str">
        <f>IF(ABS(AA71)&gt;$AS$13,"Threshold Exceeded!","----")</f>
        <v>----</v>
      </c>
      <c r="AJ71" s="384"/>
      <c r="AK71" s="398" t="str">
        <f>IF(ABS(AC71)&gt;$AS$13,"Threshold Exceeded!","----")</f>
        <v>----</v>
      </c>
      <c r="AL71" s="384"/>
      <c r="AM71" s="399" t="str">
        <f>IF(ABS(AE71)&gt;$AS$13,"Threshold Exceeded!","----")</f>
        <v>----</v>
      </c>
      <c r="AO71"/>
      <c r="AP71"/>
      <c r="AQ71"/>
      <c r="AR71"/>
    </row>
    <row r="72" spans="1:44" ht="13">
      <c r="A72" s="393"/>
      <c r="B72" s="970" t="s">
        <v>336</v>
      </c>
      <c r="C72" s="1279"/>
      <c r="D72" s="970"/>
      <c r="E72" s="994"/>
      <c r="F72" s="970" t="s">
        <v>337</v>
      </c>
      <c r="G72" s="382"/>
      <c r="H72" s="354"/>
      <c r="I72" s="1172">
        <f>SUMIF('Report 2'!$G$18:$G$50,'Check Totals'!$E$69,'Report 2'!$I$18:$I$50)</f>
        <v>0</v>
      </c>
      <c r="J72" s="392" t="s">
        <v>328</v>
      </c>
      <c r="K72" s="395">
        <f>IF('Information Input'!$U$21=2,SUM('Report 5L'!$O$56:$Q$56),IF('Information Input'!$U$21=1,(IF('Information Input'!$U$26=1,SUM('Report 5L'!$C$56:$E$56),IF('Information Input'!$U$26=2,SUM('Report 5L'!$F$56:$H$56),IF('Information Input'!$U$26=3,SUM('Report 5L'!$I$56:$K$56),SUM('Report 5L'!$L$56:$N$56)))))))</f>
        <v>0</v>
      </c>
      <c r="L72" s="380"/>
      <c r="M72" s="1172">
        <f>SUMIF('Report 2'!$G$18:$G$50,'Check Totals'!$E$69,'Report 2'!$P$18:$P$50)</f>
        <v>0</v>
      </c>
      <c r="N72" s="392" t="s">
        <v>328</v>
      </c>
      <c r="O72" s="395">
        <f>IF('Information Input'!$U$21=2,SUM('Report 5L'!$L$56:$N$56),IF('Information Input'!$U$21=1,(IF('Information Input'!$U$26=1,0,IF('Information Input'!$U$26=2,SUM('Report 5L'!$C$56:$E$56),IF('Information Input'!$U$26=3,SUM('Report 5L'!$F$56:$H$56),SUM('Report 5L'!$I$56:$K$56)))))))</f>
        <v>0</v>
      </c>
      <c r="P72" s="380"/>
      <c r="Q72" s="1172">
        <f>SUMIF('Report 2'!$G$18:$G$50,'Check Totals'!$E$69,'Report 2'!$W$18:$W$50)</f>
        <v>0</v>
      </c>
      <c r="R72" s="392" t="s">
        <v>328</v>
      </c>
      <c r="S72" s="395">
        <f>IF('Information Input'!$U$21=2,SUM('Report 5L'!$I$56:$K$56),IF('Information Input'!$U$21=1,(IF('Information Input'!$U$26=1,0,IF('Information Input'!$U$26=2,0,IF('Information Input'!$U$26=3,SUM('Report 5L'!$C$56:$E$56),SUM('Report 5L'!$F$56:$H$56)))))))</f>
        <v>0</v>
      </c>
      <c r="T72" s="380"/>
      <c r="U72" s="1172">
        <f>SUMIF('Report 2'!$G$18:$G$50,'Check Totals'!$E$69,'Report 2'!$AD$18:$AD$50)</f>
        <v>0</v>
      </c>
      <c r="V72" s="392" t="s">
        <v>328</v>
      </c>
      <c r="W72" s="395">
        <f>IF('Information Input'!$U$21=2,SUM('Report 5L'!$F$56:$H$56),IF('Information Input'!$U$21=1,(IF('Information Input'!$U$26=1,0,IF('Information Input'!$U$26=2,0,IF('Information Input'!$U$26=3,0,SUM('Report 5L'!$C$56:$E$56)))))))</f>
        <v>0</v>
      </c>
      <c r="X72" s="380"/>
      <c r="Y72" s="394">
        <f t="shared" ref="Y72" si="53">I72-K72</f>
        <v>0</v>
      </c>
      <c r="Z72" s="354"/>
      <c r="AA72" s="396">
        <f t="shared" ref="AA72" si="54">M72-O72</f>
        <v>0</v>
      </c>
      <c r="AB72" s="354"/>
      <c r="AC72" s="396">
        <f t="shared" ref="AC72" si="55">Q72-S72</f>
        <v>0</v>
      </c>
      <c r="AD72" s="354"/>
      <c r="AE72" s="395">
        <f t="shared" ref="AE72" si="56">U72-W72</f>
        <v>0</v>
      </c>
      <c r="AF72" s="354"/>
      <c r="AG72" s="397" t="str">
        <f>IF(ABS(Y72)&gt;$AS$13,"Threshold Exceeded!","----")</f>
        <v>----</v>
      </c>
      <c r="AH72" s="384"/>
      <c r="AI72" s="398" t="str">
        <f>IF(ABS(AA72)&gt;$AS$13,"Threshold Exceeded!","----")</f>
        <v>----</v>
      </c>
      <c r="AJ72" s="384"/>
      <c r="AK72" s="398" t="str">
        <f>IF(ABS(AC72)&gt;$AS$13,"Threshold Exceeded!","----")</f>
        <v>----</v>
      </c>
      <c r="AL72" s="384"/>
      <c r="AM72" s="399" t="str">
        <f>IF(ABS(AE72)&gt;$AS$13,"Threshold Exceeded!","----")</f>
        <v>----</v>
      </c>
      <c r="AO72"/>
      <c r="AP72"/>
      <c r="AQ72"/>
      <c r="AR72"/>
    </row>
    <row r="73" spans="1:44" ht="13">
      <c r="A73" s="393"/>
      <c r="B73" s="344" t="s">
        <v>13</v>
      </c>
      <c r="C73" s="382"/>
      <c r="D73" s="344"/>
      <c r="E73" s="393"/>
      <c r="F73" s="344" t="s">
        <v>329</v>
      </c>
      <c r="G73" s="382"/>
      <c r="H73" s="354"/>
      <c r="I73" s="1172">
        <f>SUMIF('Report 2'!$G$18:$G$50,'Check Totals'!$E$69,'Report 2'!$K$18:$K$50)</f>
        <v>0</v>
      </c>
      <c r="J73" s="392" t="s">
        <v>328</v>
      </c>
      <c r="K73" s="395">
        <f>IF('Information Input'!$U$21=2,SUM('Report 5L'!$O$58:$Q$58),IF('Information Input'!$U$21=1,(IF('Information Input'!$U$26=1,SUM('Report 5L'!$C$58:$E$58),IF('Information Input'!$U$26=2,SUM('Report 5L'!$F$58:$H$58),IF('Information Input'!$U$26=3,SUM('Report 5L'!$I$58:$K$58),SUM('Report 5L'!$L$58:$N$58)))))))</f>
        <v>0</v>
      </c>
      <c r="L73" s="380"/>
      <c r="M73" s="1172">
        <f>SUMIF('Report 2'!$G$18:$G$50,'Check Totals'!$E$69,'Report 2'!$R$18:$R$50)</f>
        <v>0</v>
      </c>
      <c r="N73" s="392" t="s">
        <v>328</v>
      </c>
      <c r="O73" s="395">
        <f>IF('Information Input'!$U$21=2,SUM('Report 5L'!$L$58:$N$58),IF('Information Input'!$U$21=1,(IF('Information Input'!$U$26=1,0,IF('Information Input'!$U$26=2,SUM('Report 5L'!$C$58:$E$58),IF('Information Input'!$U$26=3,SUM('Report 5L'!$F$58:$H$58),SUM('Report 5L'!$I$58:$K$58)))))))</f>
        <v>0</v>
      </c>
      <c r="P73" s="380"/>
      <c r="Q73" s="1172">
        <f>SUMIF('Report 2'!$G$18:$G$50,'Check Totals'!$E$69,'Report 2'!$Y$18:$Y$50)</f>
        <v>0</v>
      </c>
      <c r="R73" s="392" t="s">
        <v>328</v>
      </c>
      <c r="S73" s="395">
        <f>IF('Information Input'!$U$21=2,SUM('Report 5L'!$I$58:$K$58),IF('Information Input'!$U$21=1,(IF('Information Input'!$U$26=1,0,IF('Information Input'!$U$26=2,0,IF('Information Input'!$U$26=3,SUM('Report 5L'!$C$58:$E$58),SUM('Report 5L'!$F$58:$H$58)))))))</f>
        <v>0</v>
      </c>
      <c r="T73" s="380"/>
      <c r="U73" s="1172">
        <f>SUMIF('Report 2'!$G$18:$G$50,'Check Totals'!$E$69,'Report 2'!$AF$18:$AF$50)</f>
        <v>0</v>
      </c>
      <c r="V73" s="392" t="s">
        <v>328</v>
      </c>
      <c r="W73" s="395">
        <f>IF('Information Input'!$U$21=2,SUM('Report 5L'!$F$58:$H$58),IF('Information Input'!$U$21=1,(IF('Information Input'!$U$26=1,0,IF('Information Input'!$U$26=2,0,IF('Information Input'!$U$26=3,0,SUM('Report 5L'!$C$58:$E$58)))))))</f>
        <v>0</v>
      </c>
      <c r="X73" s="380"/>
      <c r="Y73" s="394">
        <f t="shared" si="49"/>
        <v>0</v>
      </c>
      <c r="Z73" s="354"/>
      <c r="AA73" s="396">
        <f t="shared" si="50"/>
        <v>0</v>
      </c>
      <c r="AB73" s="354"/>
      <c r="AC73" s="396">
        <f t="shared" si="51"/>
        <v>0</v>
      </c>
      <c r="AD73" s="354"/>
      <c r="AE73" s="395">
        <f t="shared" si="52"/>
        <v>0</v>
      </c>
      <c r="AF73" s="354"/>
      <c r="AG73" s="397" t="str">
        <f>IF(ABS(Y73)&gt;$AS$13,"Threshold Exceeded!","----")</f>
        <v>----</v>
      </c>
      <c r="AH73" s="384"/>
      <c r="AI73" s="398" t="str">
        <f>IF(ABS(AA73)&gt;$AS$13,"Threshold Exceeded!","----")</f>
        <v>----</v>
      </c>
      <c r="AJ73" s="384"/>
      <c r="AK73" s="398" t="str">
        <f>IF(ABS(AC73)&gt;$AS$13,"Threshold Exceeded!","----")</f>
        <v>----</v>
      </c>
      <c r="AL73" s="384"/>
      <c r="AM73" s="399" t="str">
        <f>IF(ABS(AE73)&gt;$AS$13,"Threshold Exceeded!","----")</f>
        <v>----</v>
      </c>
      <c r="AO73"/>
      <c r="AP73"/>
      <c r="AQ73"/>
      <c r="AR73"/>
    </row>
    <row r="74" spans="1:44" ht="13">
      <c r="A74" s="393"/>
      <c r="B74" s="344" t="s">
        <v>330</v>
      </c>
      <c r="C74" s="382"/>
      <c r="D74" s="344"/>
      <c r="E74" s="393"/>
      <c r="F74" s="344" t="s">
        <v>331</v>
      </c>
      <c r="G74" s="382"/>
      <c r="H74" s="354"/>
      <c r="I74" s="1172">
        <f>SUMIF('Report 2'!$G$18:$G$50,'Check Totals'!$E$69,'Report 2'!$L$18:$L$50)</f>
        <v>0</v>
      </c>
      <c r="J74" s="392" t="s">
        <v>328</v>
      </c>
      <c r="K74" s="395">
        <f>IF('Information Input'!$U$21=2,SUM('Report 5L'!$O$59:$Q$59),IF('Information Input'!$U$21=1,(IF('Information Input'!$U$26=1,SUM('Report 5L'!$C$59:$E$59),IF('Information Input'!$U$26=2,SUM('Report 5L'!$F$59:$H$59),IF('Information Input'!$U$26=3,SUM('Report 5L'!$I$59:$K$59),SUM('Report 5L'!$L$59:$N$59)))))))</f>
        <v>0</v>
      </c>
      <c r="L74" s="380"/>
      <c r="M74" s="1172">
        <f>SUMIF('Report 2'!$G$18:$G$50,'Check Totals'!$E$69,'Report 2'!$S$18:$S$50)</f>
        <v>0</v>
      </c>
      <c r="N74" s="392" t="s">
        <v>328</v>
      </c>
      <c r="O74" s="395">
        <f>IF('Information Input'!$U$21=2,SUM('Report 5L'!$L$59:$N$59),IF('Information Input'!$U$21=1,(IF('Information Input'!$U$26=1,0,IF('Information Input'!$U$26=2,SUM('Report 5L'!$C$59:$E$59),IF('Information Input'!$U$26=3,SUM('Report 5L'!$F$59:$H$59),SUM('Report 5L'!$I$59:$K$59)))))))</f>
        <v>0</v>
      </c>
      <c r="P74" s="380"/>
      <c r="Q74" s="1172">
        <f>SUMIF('Report 2'!$G$18:$G$50,'Check Totals'!$E$69,'Report 2'!$Z$18:$Z$50)</f>
        <v>0</v>
      </c>
      <c r="R74" s="392" t="s">
        <v>328</v>
      </c>
      <c r="S74" s="395">
        <f>IF('Information Input'!$U$21=2,SUM('Report 5L'!$I$59:$K$59),IF('Information Input'!$U$21=1,(IF('Information Input'!$U$26=1,0,IF('Information Input'!$U$26=2,0,IF('Information Input'!$U$26=3,SUM('Report 5L'!$C$59:$E$59),SUM('Report 5L'!$F$59:$H$59)))))))</f>
        <v>0</v>
      </c>
      <c r="T74" s="380"/>
      <c r="U74" s="1172">
        <f>SUMIF('Report 2'!$G$18:$G$50,'Check Totals'!$E$69,'Report 2'!$AG$18:$AG$50)</f>
        <v>0</v>
      </c>
      <c r="V74" s="392" t="s">
        <v>328</v>
      </c>
      <c r="W74" s="395">
        <f>IF('Information Input'!$U$21=2,SUM('Report 5L'!$F$59:$H$59),IF('Information Input'!$U$21=1,(IF('Information Input'!$U$26=1,0,IF('Information Input'!$U$26=2,0,IF('Information Input'!$U$26=3,0,SUM('Report 5L'!$C$59:$E$59)))))))</f>
        <v>0</v>
      </c>
      <c r="X74" s="380"/>
      <c r="Y74" s="394">
        <f t="shared" si="49"/>
        <v>0</v>
      </c>
      <c r="Z74" s="354"/>
      <c r="AA74" s="396">
        <f t="shared" si="50"/>
        <v>0</v>
      </c>
      <c r="AB74" s="354"/>
      <c r="AC74" s="396">
        <f t="shared" si="51"/>
        <v>0</v>
      </c>
      <c r="AD74" s="354"/>
      <c r="AE74" s="395">
        <f t="shared" si="52"/>
        <v>0</v>
      </c>
      <c r="AF74" s="354"/>
      <c r="AG74" s="397" t="str">
        <f>IF(ABS(Y74)&gt;$AS$13,"Threshold Exceeded!","----")</f>
        <v>----</v>
      </c>
      <c r="AH74" s="384"/>
      <c r="AI74" s="398" t="str">
        <f>IF(ABS(AA74)&gt;$AS$13,"Threshold Exceeded!","----")</f>
        <v>----</v>
      </c>
      <c r="AJ74" s="384"/>
      <c r="AK74" s="398" t="str">
        <f>IF(ABS(AC74)&gt;$AS$13,"Threshold Exceeded!","----")</f>
        <v>----</v>
      </c>
      <c r="AL74" s="384"/>
      <c r="AM74" s="399" t="str">
        <f>IF(ABS(AE74)&gt;$AS$13,"Threshold Exceeded!","----")</f>
        <v>----</v>
      </c>
      <c r="AO74"/>
      <c r="AP74"/>
      <c r="AQ74"/>
      <c r="AR74"/>
    </row>
    <row r="75" spans="1:44" ht="13">
      <c r="A75" s="393"/>
      <c r="B75" s="344" t="s">
        <v>230</v>
      </c>
      <c r="C75" s="382"/>
      <c r="D75" s="344"/>
      <c r="E75" s="393"/>
      <c r="F75" s="344" t="s">
        <v>332</v>
      </c>
      <c r="G75" s="382"/>
      <c r="H75" s="354"/>
      <c r="I75" s="1172">
        <f>SUMIF('Report 2'!$G$18:$G$50,'Check Totals'!$E$69,'Report 2'!$M$18:$M$50)</f>
        <v>0</v>
      </c>
      <c r="J75" s="392" t="s">
        <v>328</v>
      </c>
      <c r="K75" s="395">
        <f>IF('Information Input'!$U$21=2,SUM('Report 5L'!$O$64:$Q$64),IF('Information Input'!$U$21=1,(IF('Information Input'!$U$26=1,SUM('Report 5L'!$C$64:$E$64),IF('Information Input'!$U$26=2,SUM('Report 5L'!$F$64:$H$64),IF('Information Input'!$U$26=3,SUM('Report 5L'!$I$64:$K$64),SUM('Report 5L'!$L$64:$N$64)))))))</f>
        <v>0</v>
      </c>
      <c r="L75" s="380"/>
      <c r="M75" s="1172">
        <f>SUMIF('Report 2'!$G$18:$G$50,'Check Totals'!$E$69,'Report 2'!$T$18:$T$50)</f>
        <v>0</v>
      </c>
      <c r="N75" s="392" t="s">
        <v>328</v>
      </c>
      <c r="O75" s="395">
        <f>IF('Information Input'!$U$21=2,SUM('Report 5L'!$L$64:$N$64),IF('Information Input'!$U$21=1,(IF('Information Input'!$U$26=1,0,IF('Information Input'!$U$26=2,SUM('Report 5L'!$C$64:$E$64),IF('Information Input'!$U$26=3,SUM('Report 5L'!$F$64:$H$64),SUM('Report 5L'!$I$64:$K$64)))))))</f>
        <v>0</v>
      </c>
      <c r="P75" s="380"/>
      <c r="Q75" s="1172">
        <f>SUMIF('Report 2'!$G$18:$G$50,'Check Totals'!$E$69,'Report 2'!$AA$18:$AA$50)</f>
        <v>0</v>
      </c>
      <c r="R75" s="392" t="s">
        <v>328</v>
      </c>
      <c r="S75" s="395">
        <f>IF('Information Input'!$U$21=2,SUM('Report 5L'!$I$64:$K$64),IF('Information Input'!$U$21=1,(IF('Information Input'!$U$26=1,0,IF('Information Input'!$U$26=2,0,IF('Information Input'!$U$26=3,SUM('Report 5L'!$C$64:$E$64),SUM('Report 5L'!$F$64:$H$64)))))))</f>
        <v>0</v>
      </c>
      <c r="T75" s="380"/>
      <c r="U75" s="1172">
        <f>SUMIF('Report 2'!$G$18:$G$50,'Check Totals'!$E$69,'Report 2'!$AH$18:$AH$50)</f>
        <v>0</v>
      </c>
      <c r="V75" s="392" t="s">
        <v>328</v>
      </c>
      <c r="W75" s="395">
        <f>IF('Information Input'!$U$21=2,SUM('Report 5L'!$F$64:$H$64),IF('Information Input'!$U$21=1,(IF('Information Input'!$U$26=1,0,IF('Information Input'!$U$26=2,0,IF('Information Input'!$U$26=3,0,SUM('Report 5L'!$C$64:$E$64)))))))</f>
        <v>0</v>
      </c>
      <c r="X75" s="380"/>
      <c r="Y75" s="394">
        <f t="shared" si="49"/>
        <v>0</v>
      </c>
      <c r="Z75" s="354"/>
      <c r="AA75" s="396">
        <f t="shared" si="50"/>
        <v>0</v>
      </c>
      <c r="AB75" s="354"/>
      <c r="AC75" s="396">
        <f t="shared" si="51"/>
        <v>0</v>
      </c>
      <c r="AD75" s="354"/>
      <c r="AE75" s="395">
        <f t="shared" si="52"/>
        <v>0</v>
      </c>
      <c r="AF75" s="354"/>
      <c r="AG75" s="397" t="str">
        <f>IF(ABS(Y75)&gt;$AS$13,"Threshold Exceeded!","----")</f>
        <v>----</v>
      </c>
      <c r="AH75" s="384"/>
      <c r="AI75" s="398" t="str">
        <f>IF(ABS(AA75)&gt;$AS$13,"Threshold Exceeded!","----")</f>
        <v>----</v>
      </c>
      <c r="AJ75" s="384"/>
      <c r="AK75" s="398" t="str">
        <f>IF(ABS(AC75)&gt;$AS$13,"Threshold Exceeded!","----")</f>
        <v>----</v>
      </c>
      <c r="AL75" s="384"/>
      <c r="AM75" s="399" t="str">
        <f>IF(ABS(AE75)&gt;$AS$13,"Threshold Exceeded!","----")</f>
        <v>----</v>
      </c>
      <c r="AO75"/>
      <c r="AP75"/>
      <c r="AQ75"/>
      <c r="AR75"/>
    </row>
    <row r="76" spans="1:44" ht="13">
      <c r="A76" s="393"/>
      <c r="B76" s="344"/>
      <c r="C76" s="404"/>
      <c r="D76" s="344"/>
      <c r="E76" s="393"/>
      <c r="F76" s="344"/>
      <c r="G76" s="404"/>
      <c r="H76" s="354"/>
      <c r="I76" s="1173"/>
      <c r="J76" s="392"/>
      <c r="K76" s="391"/>
      <c r="L76" s="380"/>
      <c r="M76" s="1173"/>
      <c r="N76" s="392"/>
      <c r="O76" s="391"/>
      <c r="P76" s="380"/>
      <c r="Q76" s="1173"/>
      <c r="R76" s="392"/>
      <c r="S76" s="391"/>
      <c r="T76" s="380"/>
      <c r="U76" s="1173"/>
      <c r="V76" s="392"/>
      <c r="W76" s="391"/>
      <c r="X76" s="380"/>
      <c r="Y76" s="388"/>
      <c r="Z76" s="354"/>
      <c r="AA76" s="400"/>
      <c r="AB76" s="354"/>
      <c r="AC76" s="400"/>
      <c r="AD76" s="354"/>
      <c r="AE76" s="391"/>
      <c r="AF76" s="354"/>
      <c r="AG76" s="401"/>
      <c r="AH76" s="384"/>
      <c r="AI76" s="402"/>
      <c r="AJ76" s="384"/>
      <c r="AK76" s="402"/>
      <c r="AL76" s="384"/>
      <c r="AM76" s="403"/>
      <c r="AO76"/>
      <c r="AP76"/>
      <c r="AQ76"/>
      <c r="AR76"/>
    </row>
    <row r="77" spans="1:44" ht="13">
      <c r="A77" s="386" t="str">
        <f>'Report 2'!$A$2</f>
        <v>Report 2</v>
      </c>
      <c r="B77" s="344"/>
      <c r="C77" s="382"/>
      <c r="D77" s="344"/>
      <c r="E77" s="386" t="str">
        <f>'Report 5M'!$A$3</f>
        <v>Report 5M</v>
      </c>
      <c r="F77" s="344"/>
      <c r="G77" s="382"/>
      <c r="H77" s="354"/>
      <c r="I77" s="1173"/>
      <c r="J77" s="392"/>
      <c r="K77" s="391"/>
      <c r="L77" s="380"/>
      <c r="M77" s="1173"/>
      <c r="N77" s="392"/>
      <c r="O77" s="391"/>
      <c r="P77" s="380"/>
      <c r="Q77" s="1173"/>
      <c r="R77" s="392"/>
      <c r="S77" s="391"/>
      <c r="T77" s="380"/>
      <c r="U77" s="1173"/>
      <c r="V77" s="392"/>
      <c r="W77" s="391"/>
      <c r="X77" s="380"/>
      <c r="Y77" s="388"/>
      <c r="Z77" s="354"/>
      <c r="AA77" s="400"/>
      <c r="AB77" s="354"/>
      <c r="AC77" s="400"/>
      <c r="AD77" s="354"/>
      <c r="AE77" s="391"/>
      <c r="AF77" s="354"/>
      <c r="AG77" s="401"/>
      <c r="AH77" s="384"/>
      <c r="AI77" s="402"/>
      <c r="AJ77" s="384"/>
      <c r="AK77" s="402"/>
      <c r="AL77" s="384"/>
      <c r="AM77" s="403"/>
      <c r="AO77"/>
      <c r="AP77"/>
      <c r="AQ77"/>
      <c r="AR77"/>
    </row>
    <row r="78" spans="1:44" ht="13">
      <c r="A78" s="390" t="str">
        <f>'Report 2'!$A$4&amp;" (Lines 29, 30, 32, 34, 40, 41)"</f>
        <v>Schedule of Expenses Detail (Lines 29, 30, 32, 34, 40, 41)</v>
      </c>
      <c r="B78" s="344"/>
      <c r="C78" s="382"/>
      <c r="D78" s="344"/>
      <c r="E78" s="390" t="s">
        <v>342</v>
      </c>
      <c r="F78" s="344"/>
      <c r="G78" s="382"/>
      <c r="H78" s="354"/>
      <c r="I78" s="1173"/>
      <c r="J78" s="392"/>
      <c r="K78" s="391"/>
      <c r="L78" s="380"/>
      <c r="M78" s="1173"/>
      <c r="N78" s="392"/>
      <c r="O78" s="391"/>
      <c r="P78" s="380"/>
      <c r="Q78" s="1173"/>
      <c r="R78" s="392"/>
      <c r="S78" s="391"/>
      <c r="T78" s="380"/>
      <c r="U78" s="1173"/>
      <c r="V78" s="392"/>
      <c r="W78" s="391"/>
      <c r="X78" s="380"/>
      <c r="Y78" s="388"/>
      <c r="Z78" s="354"/>
      <c r="AA78" s="400"/>
      <c r="AB78" s="354"/>
      <c r="AC78" s="400"/>
      <c r="AD78" s="354"/>
      <c r="AE78" s="391"/>
      <c r="AF78" s="354"/>
      <c r="AG78" s="401"/>
      <c r="AH78" s="384"/>
      <c r="AI78" s="402"/>
      <c r="AJ78" s="384"/>
      <c r="AK78" s="402"/>
      <c r="AL78" s="384"/>
      <c r="AM78" s="403"/>
      <c r="AO78"/>
      <c r="AP78"/>
      <c r="AQ78"/>
      <c r="AR78"/>
    </row>
    <row r="79" spans="1:44" ht="13">
      <c r="A79" s="393"/>
      <c r="B79" s="344" t="s">
        <v>49</v>
      </c>
      <c r="C79" s="382"/>
      <c r="D79" s="344"/>
      <c r="E79" s="393"/>
      <c r="F79" s="344" t="s">
        <v>327</v>
      </c>
      <c r="G79" s="382"/>
      <c r="H79" s="354"/>
      <c r="I79" s="1171">
        <f>SUMIF('Report 2'!$G$18:$G$50,'Check Totals'!$E$77,'Report 2'!$H$18:$H$50)</f>
        <v>0</v>
      </c>
      <c r="J79" s="392" t="s">
        <v>328</v>
      </c>
      <c r="K79" s="395">
        <f>IF('Information Input'!$U$21=2,SUM('Report 5M'!$O$55:$Q$55),IF('Information Input'!$U$21=1,(IF('Information Input'!$U$26=1,SUM('Report 5M'!$C$55:$E$55),IF('Information Input'!$U$26=2,SUM('Report 5M'!$F$55:$H$55),IF('Information Input'!$U$26=3,SUM('Report 5M'!$I$55:$K$55),SUM('Report 5M'!$L$55:$N$55)))))))</f>
        <v>0</v>
      </c>
      <c r="L79" s="380"/>
      <c r="M79" s="1171">
        <f>SUMIF('Report 2'!$G$18:$G$50,'Check Totals'!$E$77,'Report 2'!$O$18:$O$50)</f>
        <v>0</v>
      </c>
      <c r="N79" s="392" t="s">
        <v>328</v>
      </c>
      <c r="O79" s="395">
        <f>IF('Information Input'!$U$21=2,SUM('Report 5M'!$L$55:$N$55),IF('Information Input'!$U$21=1,(IF('Information Input'!$U$26=1,0,IF('Information Input'!$U$26=2,SUM('Report 5M'!$C$55:$E$55),IF('Information Input'!$U$26=3,SUM('Report 5M'!$F$55:$H$55),SUM('Report 5M'!$I$55:$K$55)))))))</f>
        <v>0</v>
      </c>
      <c r="P79" s="380"/>
      <c r="Q79" s="1171">
        <f>SUMIF('Report 2'!$G$18:$G$50,'Check Totals'!$E$77,'Report 2'!$V$18:$V$50)</f>
        <v>0</v>
      </c>
      <c r="R79" s="392" t="s">
        <v>328</v>
      </c>
      <c r="S79" s="395">
        <f>IF('Information Input'!$U$21=2,SUM('Report 5M'!$I$55:$K$55),IF('Information Input'!$U$21=1,(IF('Information Input'!$U$26=1,0,IF('Information Input'!$U$26=2,0,IF('Information Input'!$U$26=3,SUM('Report 5M'!$C$55:$E$55),SUM('Report 5M'!$F$55:$H$55)))))))</f>
        <v>0</v>
      </c>
      <c r="T79" s="380"/>
      <c r="U79" s="1171">
        <f>SUMIF('Report 2'!$G$18:$G$50,'Check Totals'!$E$77,'Report 2'!$AC$18:$AC$50)</f>
        <v>0</v>
      </c>
      <c r="V79" s="392" t="s">
        <v>328</v>
      </c>
      <c r="W79" s="395">
        <f>IF('Information Input'!$U$21=2,SUM('Report 5M'!$F$55:$H$55),IF('Information Input'!$U$21=1,(IF('Information Input'!$U$26=1,0,IF('Information Input'!$U$26=2,0,IF('Information Input'!$U$26=3,0,SUM('Report 5M'!$C$55:$E$55)))))))</f>
        <v>0</v>
      </c>
      <c r="X79" s="380"/>
      <c r="Y79" s="394">
        <f t="shared" ref="Y79:Y83" si="57">I79-K79</f>
        <v>0</v>
      </c>
      <c r="Z79" s="354"/>
      <c r="AA79" s="396">
        <f t="shared" ref="AA79:AA83" si="58">M79-O79</f>
        <v>0</v>
      </c>
      <c r="AB79" s="354"/>
      <c r="AC79" s="396">
        <f t="shared" ref="AC79:AC83" si="59">Q79-S79</f>
        <v>0</v>
      </c>
      <c r="AD79" s="354"/>
      <c r="AE79" s="395">
        <f t="shared" ref="AE79:AE83" si="60">U79-W79</f>
        <v>0</v>
      </c>
      <c r="AF79" s="354"/>
      <c r="AG79" s="397" t="str">
        <f>IF(ABS(Y79)&gt;$AS$13,"Threshold Exceeded!","----")</f>
        <v>----</v>
      </c>
      <c r="AH79" s="384"/>
      <c r="AI79" s="398" t="str">
        <f>IF(ABS(AA79)&gt;$AS$13,"Threshold Exceeded!","----")</f>
        <v>----</v>
      </c>
      <c r="AJ79" s="384"/>
      <c r="AK79" s="398" t="str">
        <f>IF(ABS(AC79)&gt;$AS$13,"Threshold Exceeded!","----")</f>
        <v>----</v>
      </c>
      <c r="AL79" s="384"/>
      <c r="AM79" s="399" t="str">
        <f>IF(ABS(AE79)&gt;$AS$13,"Threshold Exceeded!","----")</f>
        <v>----</v>
      </c>
      <c r="AO79"/>
      <c r="AP79"/>
      <c r="AQ79"/>
      <c r="AR79"/>
    </row>
    <row r="80" spans="1:44" ht="13">
      <c r="A80" s="393"/>
      <c r="B80" s="970" t="s">
        <v>336</v>
      </c>
      <c r="C80" s="1279"/>
      <c r="D80" s="970"/>
      <c r="E80" s="994"/>
      <c r="F80" s="970" t="s">
        <v>337</v>
      </c>
      <c r="G80" s="382"/>
      <c r="H80" s="354"/>
      <c r="I80" s="1172">
        <f>SUMIF('Report 2'!$G$18:$G$50,'Check Totals'!$E$77,'Report 2'!$I$18:$I$50)</f>
        <v>0</v>
      </c>
      <c r="J80" s="392" t="s">
        <v>328</v>
      </c>
      <c r="K80" s="395">
        <f>IF('Information Input'!$U$21=2,SUM('Report 5M'!$O$56:$Q$56),IF('Information Input'!$U$21=1,(IF('Information Input'!$U$26=1,SUM('Report 5M'!$C$56:$E$56),IF('Information Input'!$U$26=2,SUM('Report 5M'!$F$56:$H$56),IF('Information Input'!$U$26=3,SUM('Report 5M'!$I$56:$K$56),SUM('Report 5M'!$L$56:$N$56)))))))</f>
        <v>0</v>
      </c>
      <c r="L80" s="380"/>
      <c r="M80" s="1172">
        <f>SUMIF('Report 2'!$G$18:$G$50,'Check Totals'!$E$77,'Report 2'!$P$18:$P$50)</f>
        <v>0</v>
      </c>
      <c r="N80" s="392" t="s">
        <v>328</v>
      </c>
      <c r="O80" s="395">
        <f>IF('Information Input'!$U$21=2,SUM('Report 5M'!$L$56:$N$56),IF('Information Input'!$U$21=1,(IF('Information Input'!$U$26=1,0,IF('Information Input'!$U$26=2,SUM('Report 5M'!$C$56:$E$56),IF('Information Input'!$U$26=3,SUM('Report 5M'!$F$56:$H$56),SUM('Report 5M'!$I$56:$K$56)))))))</f>
        <v>0</v>
      </c>
      <c r="P80" s="380"/>
      <c r="Q80" s="1172">
        <f>SUMIF('Report 2'!$G$18:$G$50,'Check Totals'!$E$77,'Report 2'!$W$18:$W$50)</f>
        <v>0</v>
      </c>
      <c r="R80" s="392" t="s">
        <v>328</v>
      </c>
      <c r="S80" s="395">
        <f>IF('Information Input'!$U$21=2,SUM('Report 5M'!$I$56:$K$56),IF('Information Input'!$U$21=1,(IF('Information Input'!$U$26=1,0,IF('Information Input'!$U$26=2,0,IF('Information Input'!$U$26=3,SUM('Report 5M'!$C$56:$E$56),SUM('Report 5M'!$F$56:$H$56)))))))</f>
        <v>0</v>
      </c>
      <c r="T80" s="380"/>
      <c r="U80" s="1172">
        <f>SUMIF('Report 2'!$G$18:$G$50,'Check Totals'!$E$77,'Report 2'!$AD$18:$AD$50)</f>
        <v>0</v>
      </c>
      <c r="V80" s="392" t="s">
        <v>328</v>
      </c>
      <c r="W80" s="395">
        <f>IF('Information Input'!$U$21=2,SUM('Report 5M'!$F$56:$H$56),IF('Information Input'!$U$21=1,(IF('Information Input'!$U$26=1,0,IF('Information Input'!$U$26=2,0,IF('Information Input'!$U$26=3,0,SUM('Report 5M'!$C$56:$E$56)))))))</f>
        <v>0</v>
      </c>
      <c r="X80" s="380"/>
      <c r="Y80" s="394">
        <f t="shared" ref="Y80" si="61">I80-K80</f>
        <v>0</v>
      </c>
      <c r="Z80" s="354"/>
      <c r="AA80" s="396">
        <f t="shared" ref="AA80" si="62">M80-O80</f>
        <v>0</v>
      </c>
      <c r="AB80" s="354"/>
      <c r="AC80" s="396">
        <f t="shared" ref="AC80" si="63">Q80-S80</f>
        <v>0</v>
      </c>
      <c r="AD80" s="354"/>
      <c r="AE80" s="395">
        <f t="shared" ref="AE80" si="64">U80-W80</f>
        <v>0</v>
      </c>
      <c r="AF80" s="354"/>
      <c r="AG80" s="397" t="str">
        <f>IF(ABS(Y80)&gt;$AS$13,"Threshold Exceeded!","----")</f>
        <v>----</v>
      </c>
      <c r="AH80" s="384"/>
      <c r="AI80" s="398" t="str">
        <f>IF(ABS(AA80)&gt;$AS$13,"Threshold Exceeded!","----")</f>
        <v>----</v>
      </c>
      <c r="AJ80" s="384"/>
      <c r="AK80" s="398" t="str">
        <f>IF(ABS(AC80)&gt;$AS$13,"Threshold Exceeded!","----")</f>
        <v>----</v>
      </c>
      <c r="AL80" s="384"/>
      <c r="AM80" s="399" t="str">
        <f>IF(ABS(AE80)&gt;$AS$13,"Threshold Exceeded!","----")</f>
        <v>----</v>
      </c>
      <c r="AO80"/>
      <c r="AP80"/>
      <c r="AQ80"/>
      <c r="AR80"/>
    </row>
    <row r="81" spans="1:44" ht="13">
      <c r="A81" s="393"/>
      <c r="B81" s="344" t="s">
        <v>13</v>
      </c>
      <c r="C81" s="382"/>
      <c r="D81" s="344"/>
      <c r="E81" s="393"/>
      <c r="F81" s="344" t="s">
        <v>329</v>
      </c>
      <c r="G81" s="382"/>
      <c r="H81" s="354"/>
      <c r="I81" s="1172">
        <f>SUMIF('Report 2'!$G$18:$G$50,'Check Totals'!$E$77,'Report 2'!$K$18:$K$50)</f>
        <v>0</v>
      </c>
      <c r="J81" s="392" t="s">
        <v>328</v>
      </c>
      <c r="K81" s="395">
        <f>IF('Information Input'!$U$21=2,SUM('Report 5M'!$O$58:$Q$58),IF('Information Input'!$U$21=1,(IF('Information Input'!$U$26=1,SUM('Report 5M'!$C$58:$E$58),IF('Information Input'!$U$26=2,SUM('Report 5M'!$F$58:$H$58),IF('Information Input'!$U$26=3,SUM('Report 5M'!$I$58:$K$58),SUM('Report 5M'!$L$58:$N$58)))))))</f>
        <v>0</v>
      </c>
      <c r="L81" s="380"/>
      <c r="M81" s="1172">
        <f>SUMIF('Report 2'!$G$18:$G$50,'Check Totals'!$E$77,'Report 2'!$R$18:$R$50)</f>
        <v>0</v>
      </c>
      <c r="N81" s="392" t="s">
        <v>328</v>
      </c>
      <c r="O81" s="395">
        <f>IF('Information Input'!$U$21=2,SUM('Report 5M'!$L$58:$N$58),IF('Information Input'!$U$21=1,(IF('Information Input'!$U$26=1,0,IF('Information Input'!$U$26=2,SUM('Report 5M'!$C$58:$E$58),IF('Information Input'!$U$26=3,SUM('Report 5M'!$F$58:$H$58),SUM('Report 5M'!$I$58:$K$58)))))))</f>
        <v>0</v>
      </c>
      <c r="P81" s="380"/>
      <c r="Q81" s="1172">
        <f>SUMIF('Report 2'!$G$18:$G$50,'Check Totals'!$E$77,'Report 2'!$Y$18:$Y$50)</f>
        <v>0</v>
      </c>
      <c r="R81" s="392" t="s">
        <v>328</v>
      </c>
      <c r="S81" s="395">
        <f>IF('Information Input'!$U$21=2,SUM('Report 5M'!$I$58:$K$58),IF('Information Input'!$U$21=1,(IF('Information Input'!$U$26=1,0,IF('Information Input'!$U$26=2,0,IF('Information Input'!$U$26=3,SUM('Report 5M'!$C$58:$E$58),SUM('Report 5M'!$F$58:$H$58)))))))</f>
        <v>0</v>
      </c>
      <c r="T81" s="380"/>
      <c r="U81" s="1172">
        <f>SUMIF('Report 2'!$G$18:$G$50,'Check Totals'!$E$77,'Report 2'!$AF$18:$AF$50)</f>
        <v>0</v>
      </c>
      <c r="V81" s="392" t="s">
        <v>328</v>
      </c>
      <c r="W81" s="395">
        <f>IF('Information Input'!$U$21=2,SUM('Report 5M'!$F$58:$H$58),IF('Information Input'!$U$21=1,(IF('Information Input'!$U$26=1,0,IF('Information Input'!$U$26=2,0,IF('Information Input'!$U$26=3,0,SUM('Report 5M'!$C$58:$E$58)))))))</f>
        <v>0</v>
      </c>
      <c r="X81" s="380"/>
      <c r="Y81" s="394">
        <f t="shared" si="57"/>
        <v>0</v>
      </c>
      <c r="Z81" s="354"/>
      <c r="AA81" s="396">
        <f t="shared" si="58"/>
        <v>0</v>
      </c>
      <c r="AB81" s="354"/>
      <c r="AC81" s="396">
        <f t="shared" si="59"/>
        <v>0</v>
      </c>
      <c r="AD81" s="354"/>
      <c r="AE81" s="395">
        <f t="shared" si="60"/>
        <v>0</v>
      </c>
      <c r="AF81" s="354"/>
      <c r="AG81" s="397" t="str">
        <f>IF(ABS(Y81)&gt;$AS$13,"Threshold Exceeded!","----")</f>
        <v>----</v>
      </c>
      <c r="AH81" s="384"/>
      <c r="AI81" s="398" t="str">
        <f>IF(ABS(AA81)&gt;$AS$13,"Threshold Exceeded!","----")</f>
        <v>----</v>
      </c>
      <c r="AJ81" s="384"/>
      <c r="AK81" s="398" t="str">
        <f>IF(ABS(AC81)&gt;$AS$13,"Threshold Exceeded!","----")</f>
        <v>----</v>
      </c>
      <c r="AL81" s="384"/>
      <c r="AM81" s="399" t="str">
        <f>IF(ABS(AE81)&gt;$AS$13,"Threshold Exceeded!","----")</f>
        <v>----</v>
      </c>
      <c r="AO81"/>
      <c r="AP81"/>
      <c r="AQ81"/>
      <c r="AR81"/>
    </row>
    <row r="82" spans="1:44" ht="13">
      <c r="A82" s="393"/>
      <c r="B82" s="344" t="s">
        <v>330</v>
      </c>
      <c r="C82" s="382"/>
      <c r="D82" s="344"/>
      <c r="E82" s="393"/>
      <c r="F82" s="344" t="s">
        <v>331</v>
      </c>
      <c r="G82" s="382"/>
      <c r="H82" s="354"/>
      <c r="I82" s="1172">
        <f>SUMIF('Report 2'!$G$18:$G$50,'Check Totals'!$E$77,'Report 2'!$L$18:$L$50)</f>
        <v>0</v>
      </c>
      <c r="J82" s="392" t="s">
        <v>328</v>
      </c>
      <c r="K82" s="395">
        <f>IF('Information Input'!$U$21=2,SUM('Report 5M'!$O$59:$Q$59),IF('Information Input'!$U$21=1,(IF('Information Input'!$U$26=1,SUM('Report 5M'!$C$59:$E$59),IF('Information Input'!$U$26=2,SUM('Report 5M'!$F$59:$H$59),IF('Information Input'!$U$26=3,SUM('Report 5M'!$I$59:$K$59),SUM('Report 5M'!$L$59:$N$59)))))))</f>
        <v>0</v>
      </c>
      <c r="L82" s="380"/>
      <c r="M82" s="1172">
        <f>SUMIF('Report 2'!$G$18:$G$50,'Check Totals'!$E$77,'Report 2'!$S$18:$S$50)</f>
        <v>0</v>
      </c>
      <c r="N82" s="392" t="s">
        <v>328</v>
      </c>
      <c r="O82" s="395">
        <f>IF('Information Input'!$U$21=2,SUM('Report 5M'!$L$59:$N$59),IF('Information Input'!$U$21=1,(IF('Information Input'!$U$26=1,0,IF('Information Input'!$U$26=2,SUM('Report 5M'!$C$59:$E$59),IF('Information Input'!$U$26=3,SUM('Report 5M'!$F$59:$H$59),SUM('Report 5M'!$I$59:$K$59)))))))</f>
        <v>0</v>
      </c>
      <c r="P82" s="380"/>
      <c r="Q82" s="1172">
        <f>SUMIF('Report 2'!$G$18:$G$50,'Check Totals'!$E$77,'Report 2'!$Z$18:$Z$50)</f>
        <v>0</v>
      </c>
      <c r="R82" s="392" t="s">
        <v>328</v>
      </c>
      <c r="S82" s="395">
        <f>IF('Information Input'!$U$21=2,SUM('Report 5M'!$I$59:$K$59),IF('Information Input'!$U$21=1,(IF('Information Input'!$U$26=1,0,IF('Information Input'!$U$26=2,0,IF('Information Input'!$U$26=3,SUM('Report 5M'!$C$59:$E$59),SUM('Report 5M'!$F$59:$H$59)))))))</f>
        <v>0</v>
      </c>
      <c r="T82" s="380"/>
      <c r="U82" s="1172">
        <f>SUMIF('Report 2'!$G$18:$G$50,'Check Totals'!$E$77,'Report 2'!$AG$18:$AG$50)</f>
        <v>0</v>
      </c>
      <c r="V82" s="392" t="s">
        <v>328</v>
      </c>
      <c r="W82" s="395">
        <f>IF('Information Input'!$U$21=2,SUM('Report 5M'!$F$59:$H$59),IF('Information Input'!$U$21=1,(IF('Information Input'!$U$26=1,0,IF('Information Input'!$U$26=2,0,IF('Information Input'!$U$26=3,0,SUM('Report 5M'!$C$59:$E$59)))))))</f>
        <v>0</v>
      </c>
      <c r="X82" s="380"/>
      <c r="Y82" s="394">
        <f t="shared" si="57"/>
        <v>0</v>
      </c>
      <c r="Z82" s="354"/>
      <c r="AA82" s="396">
        <f t="shared" si="58"/>
        <v>0</v>
      </c>
      <c r="AB82" s="354"/>
      <c r="AC82" s="396">
        <f t="shared" si="59"/>
        <v>0</v>
      </c>
      <c r="AD82" s="354"/>
      <c r="AE82" s="395">
        <f t="shared" si="60"/>
        <v>0</v>
      </c>
      <c r="AF82" s="354"/>
      <c r="AG82" s="397" t="str">
        <f>IF(ABS(Y82)&gt;$AS$13,"Threshold Exceeded!","----")</f>
        <v>----</v>
      </c>
      <c r="AH82" s="384"/>
      <c r="AI82" s="398" t="str">
        <f>IF(ABS(AA82)&gt;$AS$13,"Threshold Exceeded!","----")</f>
        <v>----</v>
      </c>
      <c r="AJ82" s="384"/>
      <c r="AK82" s="398" t="str">
        <f>IF(ABS(AC82)&gt;$AS$13,"Threshold Exceeded!","----")</f>
        <v>----</v>
      </c>
      <c r="AL82" s="384"/>
      <c r="AM82" s="399" t="str">
        <f>IF(ABS(AE82)&gt;$AS$13,"Threshold Exceeded!","----")</f>
        <v>----</v>
      </c>
      <c r="AO82"/>
      <c r="AP82"/>
      <c r="AQ82"/>
      <c r="AR82"/>
    </row>
    <row r="83" spans="1:44" ht="13">
      <c r="A83" s="393"/>
      <c r="B83" s="344" t="s">
        <v>230</v>
      </c>
      <c r="C83" s="382"/>
      <c r="D83" s="344"/>
      <c r="E83" s="393"/>
      <c r="F83" s="344" t="s">
        <v>332</v>
      </c>
      <c r="G83" s="382"/>
      <c r="H83" s="354"/>
      <c r="I83" s="1172">
        <f>SUMIF('Report 2'!$G$18:$G$50,'Check Totals'!$E$77,'Report 2'!$M$18:$M$50)</f>
        <v>0</v>
      </c>
      <c r="J83" s="392" t="s">
        <v>328</v>
      </c>
      <c r="K83" s="395">
        <f>IF('Information Input'!$U$21=2,SUM('Report 5M'!$O$64:$Q$64),IF('Information Input'!$U$21=1,(IF('Information Input'!$U$26=1,SUM('Report 5M'!$C$64:$E$64),IF('Information Input'!$U$26=2,SUM('Report 5M'!$F$64:$H$64),IF('Information Input'!$U$26=3,SUM('Report 5M'!$I$64:$K$64),SUM('Report 5M'!$L$64:$N$64)))))))</f>
        <v>0</v>
      </c>
      <c r="L83" s="380"/>
      <c r="M83" s="1172">
        <f>SUMIF('Report 2'!$G$18:$G$50,'Check Totals'!$E$77,'Report 2'!$T$18:$T$50)</f>
        <v>0</v>
      </c>
      <c r="N83" s="392" t="s">
        <v>328</v>
      </c>
      <c r="O83" s="395">
        <f>IF('Information Input'!$U$21=2,SUM('Report 5M'!$L$64:$N$64),IF('Information Input'!$U$21=1,(IF('Information Input'!$U$26=1,0,IF('Information Input'!$U$26=2,SUM('Report 5M'!$C$64:$E$64),IF('Information Input'!$U$26=3,SUM('Report 5M'!$F$64:$H$64),SUM('Report 5M'!$I$64:$K$64)))))))</f>
        <v>0</v>
      </c>
      <c r="P83" s="380"/>
      <c r="Q83" s="1172">
        <f>SUMIF('Report 2'!$G$18:$G$50,'Check Totals'!$E$77,'Report 2'!$AA$18:$AA$50)</f>
        <v>0</v>
      </c>
      <c r="R83" s="392" t="s">
        <v>328</v>
      </c>
      <c r="S83" s="395">
        <f>IF('Information Input'!$U$21=2,SUM('Report 5M'!$I$64:$K$64),IF('Information Input'!$U$21=1,(IF('Information Input'!$U$26=1,0,IF('Information Input'!$U$26=2,0,IF('Information Input'!$U$26=3,SUM('Report 5M'!$C$64:$E$64),SUM('Report 5M'!$F$64:$H$64)))))))</f>
        <v>0</v>
      </c>
      <c r="T83" s="380"/>
      <c r="U83" s="1172">
        <f>SUMIF('Report 2'!$G$18:$G$50,'Check Totals'!$E$77,'Report 2'!$AH$18:$AH$50)</f>
        <v>0</v>
      </c>
      <c r="V83" s="392" t="s">
        <v>328</v>
      </c>
      <c r="W83" s="395">
        <f>IF('Information Input'!$U$21=2,SUM('Report 5M'!$F$64:$H$64),IF('Information Input'!$U$21=1,(IF('Information Input'!$U$26=1,0,IF('Information Input'!$U$26=2,0,IF('Information Input'!$U$26=3,0,SUM('Report 5M'!$C$64:$E$64)))))))</f>
        <v>0</v>
      </c>
      <c r="X83" s="380"/>
      <c r="Y83" s="394">
        <f t="shared" si="57"/>
        <v>0</v>
      </c>
      <c r="Z83" s="354"/>
      <c r="AA83" s="396">
        <f t="shared" si="58"/>
        <v>0</v>
      </c>
      <c r="AB83" s="354"/>
      <c r="AC83" s="396">
        <f t="shared" si="59"/>
        <v>0</v>
      </c>
      <c r="AD83" s="354"/>
      <c r="AE83" s="395">
        <f t="shared" si="60"/>
        <v>0</v>
      </c>
      <c r="AF83" s="354"/>
      <c r="AG83" s="397" t="str">
        <f>IF(ABS(Y83)&gt;$AS$13,"Threshold Exceeded!","----")</f>
        <v>----</v>
      </c>
      <c r="AH83" s="384"/>
      <c r="AI83" s="398" t="str">
        <f>IF(ABS(AA83)&gt;$AS$13,"Threshold Exceeded!","----")</f>
        <v>----</v>
      </c>
      <c r="AJ83" s="384"/>
      <c r="AK83" s="398" t="str">
        <f>IF(ABS(AC83)&gt;$AS$13,"Threshold Exceeded!","----")</f>
        <v>----</v>
      </c>
      <c r="AL83" s="384"/>
      <c r="AM83" s="399" t="str">
        <f>IF(ABS(AE83)&gt;$AS$13,"Threshold Exceeded!","----")</f>
        <v>----</v>
      </c>
      <c r="AO83"/>
      <c r="AP83"/>
      <c r="AQ83"/>
      <c r="AR83"/>
    </row>
    <row r="84" spans="1:44" ht="13">
      <c r="A84" s="393"/>
      <c r="B84" s="344"/>
      <c r="C84" s="404"/>
      <c r="D84" s="344"/>
      <c r="E84" s="393"/>
      <c r="F84" s="344"/>
      <c r="G84" s="404"/>
      <c r="H84" s="354"/>
      <c r="I84" s="388"/>
      <c r="J84" s="392"/>
      <c r="K84" s="391"/>
      <c r="L84" s="380"/>
      <c r="M84" s="388"/>
      <c r="N84" s="392"/>
      <c r="O84" s="391"/>
      <c r="P84" s="380"/>
      <c r="Q84" s="388"/>
      <c r="R84" s="392"/>
      <c r="S84" s="391"/>
      <c r="T84" s="380"/>
      <c r="U84" s="388"/>
      <c r="V84" s="392"/>
      <c r="W84" s="391"/>
      <c r="X84" s="380"/>
      <c r="Y84" s="388"/>
      <c r="Z84" s="354"/>
      <c r="AA84" s="400"/>
      <c r="AB84" s="354"/>
      <c r="AC84" s="400"/>
      <c r="AD84" s="354"/>
      <c r="AE84" s="391"/>
      <c r="AF84" s="354"/>
      <c r="AG84" s="401"/>
      <c r="AH84" s="384"/>
      <c r="AI84" s="402"/>
      <c r="AJ84" s="384"/>
      <c r="AK84" s="402"/>
      <c r="AL84" s="384"/>
      <c r="AM84" s="403"/>
      <c r="AO84"/>
      <c r="AP84"/>
      <c r="AQ84"/>
      <c r="AR84"/>
    </row>
    <row r="85" spans="1:44" ht="13">
      <c r="A85" s="386" t="str">
        <f>'Report 1'!$A$2</f>
        <v>Report 1</v>
      </c>
      <c r="B85" s="343"/>
      <c r="C85" s="404"/>
      <c r="D85" s="344"/>
      <c r="E85" s="386" t="s">
        <v>379</v>
      </c>
      <c r="F85" s="354"/>
      <c r="G85" s="404"/>
      <c r="H85" s="354"/>
      <c r="I85" s="388"/>
      <c r="J85" s="392"/>
      <c r="K85" s="391"/>
      <c r="L85" s="380"/>
      <c r="M85" s="388"/>
      <c r="N85" s="392"/>
      <c r="O85" s="391"/>
      <c r="P85" s="380"/>
      <c r="Q85" s="388"/>
      <c r="R85" s="392"/>
      <c r="S85" s="391"/>
      <c r="T85" s="380"/>
      <c r="U85" s="388"/>
      <c r="V85" s="392"/>
      <c r="W85" s="391"/>
      <c r="X85" s="380"/>
      <c r="Y85" s="388"/>
      <c r="Z85" s="354"/>
      <c r="AA85" s="400"/>
      <c r="AB85" s="354"/>
      <c r="AC85" s="400"/>
      <c r="AD85" s="354"/>
      <c r="AE85" s="391"/>
      <c r="AF85" s="354"/>
      <c r="AG85" s="401"/>
      <c r="AH85" s="384"/>
      <c r="AI85" s="402"/>
      <c r="AJ85" s="384"/>
      <c r="AK85" s="402"/>
      <c r="AL85" s="384"/>
      <c r="AM85" s="403"/>
    </row>
    <row r="86" spans="1:44" ht="13">
      <c r="A86" s="390" t="str">
        <f>'Report 1'!$A$4&amp;" (Line 44 + Line 55)"</f>
        <v>Schedule of Revenues and Expenses by Category (Line 44 + Line 55)</v>
      </c>
      <c r="B86" s="354"/>
      <c r="C86" s="404"/>
      <c r="D86" s="344"/>
      <c r="E86" s="393" t="s">
        <v>335</v>
      </c>
      <c r="F86" s="344"/>
      <c r="G86" s="404"/>
      <c r="H86" s="354"/>
      <c r="I86" s="388"/>
      <c r="J86" s="392"/>
      <c r="K86" s="391"/>
      <c r="L86" s="380"/>
      <c r="M86" s="388"/>
      <c r="N86" s="392"/>
      <c r="O86" s="391"/>
      <c r="P86" s="380"/>
      <c r="Q86" s="388"/>
      <c r="R86" s="392"/>
      <c r="S86" s="391"/>
      <c r="T86" s="380"/>
      <c r="U86" s="388"/>
      <c r="V86" s="392"/>
      <c r="W86" s="391"/>
      <c r="X86" s="380"/>
      <c r="Y86" s="388"/>
      <c r="Z86" s="354"/>
      <c r="AA86" s="400"/>
      <c r="AB86" s="354"/>
      <c r="AC86" s="400"/>
      <c r="AD86" s="354"/>
      <c r="AE86" s="391"/>
      <c r="AF86" s="354"/>
      <c r="AG86" s="401"/>
      <c r="AH86" s="384"/>
      <c r="AI86" s="402"/>
      <c r="AJ86" s="384"/>
      <c r="AK86" s="402"/>
      <c r="AL86" s="384"/>
      <c r="AM86" s="403"/>
    </row>
    <row r="87" spans="1:44" ht="13">
      <c r="A87" s="393"/>
      <c r="B87" s="344" t="s">
        <v>605</v>
      </c>
      <c r="C87" s="404"/>
      <c r="D87" s="344"/>
      <c r="E87" s="393"/>
      <c r="F87" s="344" t="s">
        <v>338</v>
      </c>
      <c r="G87" s="404"/>
      <c r="H87" s="354"/>
      <c r="I87" s="394">
        <f>'Report 1'!$C$64+'Report 1'!$C$75</f>
        <v>0</v>
      </c>
      <c r="J87" s="392" t="s">
        <v>328</v>
      </c>
      <c r="K87" s="395">
        <f>IF('Information Input'!$U$21=2,SUM('Report 5A'!$O$65:$Q$65,'Report 5H'!$O$65:$Q$65,'Report 5I'!$O$65:$Q$65,'Report 5D'!$O$65:$Q$65,'Report 5J'!$O$65:$Q$65,'Report 5K'!$O$65:$Q$65,'Report 5L'!$O$65:$Q$65,'Report 5M'!$O$65:$Q$65),IF('Information Input'!$U$21=1,(IF('Information Input'!$U$26=1,SUM('Report 5A'!$C$65:$E$65,'Report 5H'!$C$65:$E$65,'Report 5I'!$C$65:$E$65,'Report 5D'!$C$65:$E$65,'Report 5J'!$C$65:$E$65,'Report 5K'!$C$65:$E$65,'Report 5L'!$C$65:$E$65,'Report 5M'!$C$65:$E$65),IF('Information Input'!$U$26=2,SUM('Report 5A'!$F$65:$H$65,'Report 5H'!$F$65:$H$65,'Report 5I'!$F$65:$H$65,'Report 5D'!$F$65:$H$65,'Report 5J'!$F$65:$H$65,'Report 5K'!$F$65:$H$65,'Report 5L'!$F$65:$H$65,'Report 5M'!$F$65:$H$65),IF('Information Input'!$U$26=3,SUM('Report 5A'!$I$65:$K$65,'Report 5H'!$I$65:$K$65,'Report 5I'!$I$65:$K$65,'Report 5D'!$I$65:$K$65,'Report 5J'!$I$65:$K$65,'Report 5K'!$I$65:$K$65,'Report 5L'!$I$65:$K$65,'Report 5M'!$I$65:$K$65),IF('Information Input'!$U$26=4,SUM('Report 5A'!$L$65:$N$65,'Report 5H'!$L$65:$N$65,'Report 5I'!$L$65:$N$65,'Report 5D'!$L$65:$N$65,'Report 5J'!$L$65:$N$65,'Report 5K'!$L$65:$N$65,'Report 5L'!$L$65:$N$65,'Report 5M'!$L$65:$N$65))))))))</f>
        <v>0</v>
      </c>
      <c r="L87" s="380"/>
      <c r="M87" s="394">
        <f>'Report 1'!$D$64+'Report 1'!$D$75</f>
        <v>0</v>
      </c>
      <c r="N87" s="392" t="s">
        <v>328</v>
      </c>
      <c r="O87" s="395">
        <f>IF('Information Input'!$U$21=2,SUM('Report 5A'!$L$65:$N$65,'Report 5H'!$L$65:$N$65,'Report 5I'!$L$65:$N$65,'Report 5D'!$L$65:$N$65,'Report 5J'!$L$65:$N$65,'Report 5K'!$L$65:$N$65,'Report 5L'!$L$65:$N$65,'Report 5M'!$L$65:$N$65),IF('Information Input'!$U$21=1,(IF('Information Input'!$U$26=1,0,IF('Information Input'!$U$26=2,SUM('Report 5A'!$C$65:$E$65,'Report 5H'!$C$65:$E$65,'Report 5I'!$C$65:$E$65,'Report 5D'!$C$65:$E$65,'Report 5J'!$C$65:$E$65,'Report 5K'!$C$65:$E$65,'Report 5L'!$C$65:$E$65,'Report 5M'!$C$65:$E$65),IF('Information Input'!$U$26=3,SUM('Report 5A'!$F$65:$H$65,'Report 5H'!$F$65:$H$65,'Report 5I'!$F$65:$H$65,'Report 5D'!$F$65:$H$65,'Report 5J'!$F$65:$H$65,'Report 5K'!$F$65:$H$65,'Report 5L'!$F$65:$H$65,'Report 5M'!$F$65:$H$65),IF('Information Input'!$U$26=4,SUM('Report 5A'!$I$65:$K$65,'Report 5H'!$I$65:$K$65,'Report 5I'!$I$65:$K$65,'Report 5D'!$I$65:$K$65,'Report 5J'!$I$65:$K$65,'Report 5K'!$I$65:$K$65,'Report 5L'!$I$65:$K$65,'Report 5M'!$I$65:$K$65))))))))</f>
        <v>0</v>
      </c>
      <c r="P87" s="380"/>
      <c r="Q87" s="394">
        <f>'Report 1'!$E$64+'Report 1'!$E$75</f>
        <v>0</v>
      </c>
      <c r="R87" s="392" t="s">
        <v>328</v>
      </c>
      <c r="S87" s="395">
        <f>IF('Information Input'!$U$21=2,SUM('Report 5A'!$I$65:$K$65,'Report 5H'!$I$65:$K$65,'Report 5I'!$I$65:$K$65,'Report 5D'!$I$65:$K$65,'Report 5J'!$I$65:$K$65,'Report 5K'!$I$65:$K$65,'Report 5L'!$I$65:$K$65,'Report 5M'!$I$65:$K$65),IF('Information Input'!$U$21=1,(IF('Information Input'!$U$26=1,0,IF('Information Input'!$U$26=2,0,IF('Information Input'!$U$26=3,SUM('Report 5A'!$C$65:$E$65,'Report 5H'!$C$65:$E$65,'Report 5I'!$C$65:$E$65,'Report 5D'!$C$65:$E$65,'Report 5J'!$C$65:$E$65,'Report 5K'!$C$65:$E$65,'Report 5L'!$C$65:$E$65,'Report 5M'!$C$65:$E$65),IF('Information Input'!$U$26=4,SUM('Report 5A'!$F$65:$H$65,'Report 5H'!$F$65:$H$65,'Report 5I'!$F$65:$H$65,'Report 5D'!$F$65:$H$65,'Report 5J'!$F$65:$H$65,'Report 5K'!$F$65:$H$65,'Report 5L'!$F$65:$H$65,'Report 5M'!$F$65:$H$65))))))))</f>
        <v>0</v>
      </c>
      <c r="T87" s="380"/>
      <c r="U87" s="394">
        <f>'Report 1'!$F$64+'Report 1'!$F$75</f>
        <v>0</v>
      </c>
      <c r="V87" s="392" t="s">
        <v>328</v>
      </c>
      <c r="W87" s="395">
        <f>IF('Information Input'!$U$21=2,SUM('Report 5A'!$F$65:$H$65,'Report 5H'!$F$65:$H$65,'Report 5I'!$F$65:$H$65,'Report 5D'!$F$65:$H$65,'Report 5J'!$F$65:$H$65,'Report 5K'!$F$65:$H$65,'Report 5L'!$F$65:$H$65,'Report 5M'!$F$65:$H$65),IF('Information Input'!$U$21=1,(IF('Information Input'!$U$26=1,0,IF('Information Input'!$U$26=2,0,IF('Information Input'!$U$26=3,0,IF('Information Input'!$U$26=4,SUM('Report 5A'!$C$65:$E$65,'Report 5H'!$C$65:$E$65,'Report 5I'!$C$65:$E$65,'Report 5D'!$C$65:$E$65,'Report 5J'!$C$65:$E$65,'Report 5K'!$C$65:$E$65,'Report 5L'!$C$65:$E$65,'Report 5M'!$C$65:$E$65))))))))</f>
        <v>0</v>
      </c>
      <c r="X87" s="380"/>
      <c r="Y87" s="394">
        <f t="shared" ref="Y87" si="65">I87-K87</f>
        <v>0</v>
      </c>
      <c r="Z87" s="354"/>
      <c r="AA87" s="396">
        <f t="shared" ref="AA87" si="66">M87-O87</f>
        <v>0</v>
      </c>
      <c r="AB87" s="354"/>
      <c r="AC87" s="396">
        <f t="shared" ref="AC87" si="67">Q87-S87</f>
        <v>0</v>
      </c>
      <c r="AD87" s="354"/>
      <c r="AE87" s="395">
        <f>U87-W87</f>
        <v>0</v>
      </c>
      <c r="AF87" s="354"/>
      <c r="AG87" s="397" t="str">
        <f>IF(ABS(Y87)&gt;$AS$13,"Threshold Exceeded!","----")</f>
        <v>----</v>
      </c>
      <c r="AH87" s="384"/>
      <c r="AI87" s="398" t="str">
        <f>IF(ABS(AA87)&gt;$AS$13,"Threshold Exceeded!","----")</f>
        <v>----</v>
      </c>
      <c r="AJ87" s="384"/>
      <c r="AK87" s="398" t="str">
        <f>IF(ABS(AC87)&gt;$AS$13,"Threshold Exceeded!","----")</f>
        <v>----</v>
      </c>
      <c r="AL87" s="384"/>
      <c r="AM87" s="399" t="str">
        <f>IF(ABS(AE87)&gt;$AS$13,"Threshold Exceeded!","----")</f>
        <v>----</v>
      </c>
    </row>
    <row r="88" spans="1:44" ht="13">
      <c r="A88" s="393"/>
      <c r="B88" s="354"/>
      <c r="C88" s="404"/>
      <c r="D88" s="344"/>
      <c r="E88" s="393"/>
      <c r="F88" s="344"/>
      <c r="G88" s="404"/>
      <c r="H88" s="354"/>
      <c r="I88" s="388"/>
      <c r="J88" s="392"/>
      <c r="K88" s="391"/>
      <c r="L88" s="380"/>
      <c r="M88" s="388"/>
      <c r="N88" s="392"/>
      <c r="O88" s="391"/>
      <c r="P88" s="380"/>
      <c r="Q88" s="388"/>
      <c r="R88" s="392"/>
      <c r="S88" s="391"/>
      <c r="T88" s="380"/>
      <c r="U88" s="388"/>
      <c r="V88" s="392"/>
      <c r="W88" s="391"/>
      <c r="X88" s="380"/>
      <c r="Y88" s="388"/>
      <c r="Z88" s="354"/>
      <c r="AA88" s="400"/>
      <c r="AB88" s="354"/>
      <c r="AC88" s="400"/>
      <c r="AD88" s="354"/>
      <c r="AE88" s="391"/>
      <c r="AF88" s="354"/>
      <c r="AG88" s="401"/>
      <c r="AH88" s="384"/>
      <c r="AI88" s="402"/>
      <c r="AJ88" s="384"/>
      <c r="AK88" s="402"/>
      <c r="AL88" s="384"/>
      <c r="AM88" s="403"/>
    </row>
    <row r="89" spans="1:44" ht="13">
      <c r="A89" s="386" t="str">
        <f>'Report 1'!$A$2</f>
        <v>Report 1</v>
      </c>
      <c r="B89" s="343"/>
      <c r="C89" s="404"/>
      <c r="D89" s="344"/>
      <c r="E89" s="386" t="s">
        <v>379</v>
      </c>
      <c r="F89" s="354"/>
      <c r="G89" s="404"/>
      <c r="H89" s="354"/>
      <c r="I89" s="388"/>
      <c r="J89" s="392"/>
      <c r="K89" s="391"/>
      <c r="L89" s="380"/>
      <c r="M89" s="388"/>
      <c r="N89" s="392"/>
      <c r="O89" s="391"/>
      <c r="P89" s="380"/>
      <c r="Q89" s="388"/>
      <c r="R89" s="392"/>
      <c r="S89" s="391"/>
      <c r="T89" s="380"/>
      <c r="U89" s="388"/>
      <c r="V89" s="392"/>
      <c r="W89" s="391"/>
      <c r="X89" s="380"/>
      <c r="Y89" s="388"/>
      <c r="Z89" s="354"/>
      <c r="AA89" s="400"/>
      <c r="AB89" s="354"/>
      <c r="AC89" s="400"/>
      <c r="AD89" s="354"/>
      <c r="AE89" s="391"/>
      <c r="AF89" s="354"/>
      <c r="AG89" s="401"/>
      <c r="AH89" s="384"/>
      <c r="AI89" s="402"/>
      <c r="AJ89" s="384"/>
      <c r="AK89" s="402"/>
      <c r="AL89" s="384"/>
      <c r="AM89" s="403"/>
    </row>
    <row r="90" spans="1:44" ht="13">
      <c r="A90" s="390" t="str">
        <f>'Report 1'!$A$4&amp;" (Line 55)"</f>
        <v>Schedule of Revenues and Expenses by Category (Line 55)</v>
      </c>
      <c r="B90" s="354"/>
      <c r="C90" s="404"/>
      <c r="D90" s="344"/>
      <c r="E90" s="393" t="s">
        <v>335</v>
      </c>
      <c r="F90" s="344"/>
      <c r="G90" s="404"/>
      <c r="H90" s="354"/>
      <c r="I90" s="388"/>
      <c r="J90" s="392"/>
      <c r="K90" s="391"/>
      <c r="L90" s="380"/>
      <c r="M90" s="388"/>
      <c r="N90" s="392"/>
      <c r="O90" s="391"/>
      <c r="P90" s="380"/>
      <c r="Q90" s="388"/>
      <c r="R90" s="392"/>
      <c r="S90" s="391"/>
      <c r="T90" s="380"/>
      <c r="U90" s="388"/>
      <c r="V90" s="392"/>
      <c r="W90" s="391"/>
      <c r="X90" s="380"/>
      <c r="Y90" s="388"/>
      <c r="Z90" s="354"/>
      <c r="AA90" s="400"/>
      <c r="AB90" s="354"/>
      <c r="AC90" s="400"/>
      <c r="AD90" s="354"/>
      <c r="AE90" s="391"/>
      <c r="AF90" s="354"/>
      <c r="AG90" s="401"/>
      <c r="AH90" s="384"/>
      <c r="AI90" s="402"/>
      <c r="AJ90" s="384"/>
      <c r="AK90" s="402"/>
      <c r="AL90" s="384"/>
      <c r="AM90" s="403"/>
    </row>
    <row r="91" spans="1:44" ht="13">
      <c r="A91" s="393"/>
      <c r="B91" s="344" t="s">
        <v>47</v>
      </c>
      <c r="C91" s="404"/>
      <c r="D91" s="344"/>
      <c r="E91" s="393"/>
      <c r="F91" s="344" t="s">
        <v>339</v>
      </c>
      <c r="G91" s="404"/>
      <c r="H91" s="354"/>
      <c r="I91" s="394">
        <f>'Report 1'!$C$75</f>
        <v>0</v>
      </c>
      <c r="J91" s="392" t="s">
        <v>328</v>
      </c>
      <c r="K91" s="395">
        <f>IF('Information Input'!$U$21=2,SUM('Report 5A'!$O$60:$Q$60,'Report 5H'!$O$60:$Q$60,'Report 5I'!$O$60:$Q$60,'Report 5D'!$O$60:$Q$60,'Report 5J'!$O$60:$Q$60,'Report 5K'!$O$60:$Q$60,'Report 5L'!$O$60:$Q$60,'Report 5M'!$O$60:$Q$60),IF('Information Input'!$U$21=1,(IF('Information Input'!$U$26=1,SUM('Report 5A'!$C$60:$E$60,'Report 5H'!$C$60:$E$60,'Report 5I'!$C$60:$E$60,'Report 5D'!$C$60:$E$60,'Report 5J'!$C$60:$E$60,'Report 5K'!$C$60:$E$60,'Report 5L'!$C$60:$E$60,'Report 5M'!$C$60:$E$60),IF('Information Input'!$U$26=2,SUM('Report 5A'!$F$60:$H$60,'Report 5H'!$F$60:$H$60,'Report 5I'!$F$60:$H$60,'Report 5D'!$F$60:$H$60,'Report 5J'!$F$60:$H$60,'Report 5K'!$F$60:$H$60,'Report 5L'!$F$60:$H$60,'Report 5M'!$F$60:$H$60),IF('Information Input'!$U$26=3,SUM('Report 5A'!$I$60:$K$60,'Report 5H'!$I$60:$K$60,'Report 5I'!$I$60:$K$60,'Report 5D'!$I$60:$K$60,'Report 5J'!$I$60:$K$60,'Report 5K'!$I$60:$K$60,'Report 5L'!$I$60:$K$60,'Report 5M'!$I$60:$K$60),IF('Information Input'!$U$26=4,SUM('Report 5A'!$L$60:$N$60,'Report 5H'!$L$60:$N$60,'Report 5I'!$L$60:$N$60,'Report 5D'!$L$60:$N$60,'Report 5J'!$L$60:$N$60,'Report 5K'!$L$60:$N$60,'Report 5L'!$L$60:$N$60,'Report 5M'!$L$60:$N$60))))))))</f>
        <v>0</v>
      </c>
      <c r="L91" s="380"/>
      <c r="M91" s="394">
        <f>'Report 1'!$D$75</f>
        <v>0</v>
      </c>
      <c r="N91" s="392" t="s">
        <v>328</v>
      </c>
      <c r="O91" s="395">
        <f>IF('Information Input'!$U$21=2,SUM('Report 5A'!$L$60:$N$60,'Report 5H'!$L$60:$N$60,'Report 5I'!$L$60:$N$60,'Report 5D'!$L$60:$N$60,'Report 5J'!$L$60:$N$60,'Report 5K'!$L$60:$N$60,'Report 5L'!$L$60:$N$60,'Report 5M'!$L$60:$N$60),IF('Information Input'!$U$21=1,(IF('Information Input'!$U$26=1,0,IF('Information Input'!$U$26=2,SUM('Report 5A'!$C$60:$E$60,'Report 5H'!$C$60:$E$60,'Report 5I'!$C$60:$E$60,'Report 5D'!$C$60:$E$60,'Report 5J'!$C$60:$E$60,'Report 5K'!$C$60:$E$60,'Report 5L'!$C$60:$E$60,'Report 5M'!$C$60:$E$60),IF('Information Input'!$U$26=3,SUM('Report 5A'!$F$60:$H$60,'Report 5H'!$F$60:$H$60,'Report 5I'!$F$60:$H$60,'Report 5D'!$F$60:$H$60,'Report 5J'!$F$60:$H$60,'Report 5K'!$F$60:$H$60,'Report 5L'!$F$60:$H$60,'Report 5M'!$F$60:$H$60),IF('Information Input'!$U$26=4,SUM('Report 5A'!$I$60:$K$60,'Report 5H'!$I$60:$K$60,'Report 5I'!$I$60:$K$60,'Report 5D'!$I$60:$K$60,'Report 5J'!$I$60:$K$60,'Report 5K'!$I$60:$K$60,'Report 5L'!$I$60:$K$60,'Report 5M'!$I$60:$K$60))))))))</f>
        <v>0</v>
      </c>
      <c r="P91" s="380"/>
      <c r="Q91" s="394">
        <f>'Report 1'!$E$75</f>
        <v>0</v>
      </c>
      <c r="R91" s="392" t="s">
        <v>328</v>
      </c>
      <c r="S91" s="395">
        <f>IF('Information Input'!$U$21=2,SUM('Report 5A'!$I$60:$K$60,'Report 5H'!$I$60:$K$60,'Report 5I'!$I$60:$K$60,'Report 5D'!$I$60:$K$60,'Report 5J'!$I$60:$K$60,'Report 5K'!$I$60:$K$60,'Report 5L'!$I$60:$K$60,'Report 5M'!$I$60:$K$60),IF('Information Input'!$U$21=1,(IF('Information Input'!$U$26=1,0,IF('Information Input'!$U$26=2,0,IF('Information Input'!$U$26=3,SUM('Report 5A'!$C$60:$E$60,'Report 5H'!$C$60:$E$60,'Report 5I'!$C$60:$E$60,'Report 5D'!$C$60:$E$60,'Report 5J'!$C$60:$E$60,'Report 5K'!$C$60:$E$60,'Report 5L'!$C$60:$E$60,'Report 5M'!$C$60:$E$60),IF('Information Input'!$U$26=4,SUM('Report 5A'!$F$60:$H$60,'Report 5H'!$F$60:$H$60,'Report 5I'!$F$60:$H$60,'Report 5D'!$F$60:$H$60,'Report 5J'!$F$60:$H$60,'Report 5K'!$F$60:$H$60,'Report 5L'!$F$60:$H$60,'Report 5M'!$F$60:$H$60))))))))</f>
        <v>0</v>
      </c>
      <c r="T91" s="380"/>
      <c r="U91" s="394">
        <f>'Report 1'!$F$75</f>
        <v>0</v>
      </c>
      <c r="V91" s="392" t="s">
        <v>328</v>
      </c>
      <c r="W91" s="395">
        <f>IF('Information Input'!$U$21=2,SUM('Report 5A'!$F$60:$H$60,'Report 5H'!$F$60:$H$60,'Report 5I'!$F$60:$H$60,'Report 5D'!$F$60:$H$60,'Report 5J'!$F$60:$H$60,'Report 5K'!$F$60:$H$60,'Report 5L'!$F$60:$H$60,'Report 5M'!$F$60:$H$60),IF('Information Input'!$U$21=1,(IF('Information Input'!$U$26=1,0,IF('Information Input'!$U$26=2,0,IF('Information Input'!$U$26=3,0,IF('Information Input'!$U$26=4,SUM('Report 5A'!$C$60:$E$60,'Report 5H'!$C$60:$E$60,'Report 5I'!$C$60:$E$60,'Report 5D'!$C$60:$E$60,'Report 5J'!$C$60:$E$60,'Report 5K'!$C$60:$E$60,'Report 5L'!$C$60:$E$60,'Report 5M'!$C$60:$E$60))))))))</f>
        <v>0</v>
      </c>
      <c r="X91" s="380"/>
      <c r="Y91" s="394">
        <f t="shared" ref="Y91" si="68">I91-K91</f>
        <v>0</v>
      </c>
      <c r="Z91" s="354"/>
      <c r="AA91" s="396">
        <f t="shared" ref="AA91" si="69">M91-O91</f>
        <v>0</v>
      </c>
      <c r="AB91" s="354"/>
      <c r="AC91" s="396">
        <f t="shared" ref="AC91" si="70">Q91-S91</f>
        <v>0</v>
      </c>
      <c r="AD91" s="354"/>
      <c r="AE91" s="395">
        <f>U91-W91</f>
        <v>0</v>
      </c>
      <c r="AF91" s="354"/>
      <c r="AG91" s="397" t="str">
        <f>IF(ABS(Y91)&gt;$AS$13,"Threshold Exceeded!","----")</f>
        <v>----</v>
      </c>
      <c r="AH91" s="384"/>
      <c r="AI91" s="398" t="str">
        <f>IF(ABS(AA91)&gt;$AS$13,"Threshold Exceeded!","----")</f>
        <v>----</v>
      </c>
      <c r="AJ91" s="384"/>
      <c r="AK91" s="398" t="str">
        <f>IF(ABS(AC91)&gt;$AS$13,"Threshold Exceeded!","----")</f>
        <v>----</v>
      </c>
      <c r="AL91" s="384"/>
      <c r="AM91" s="399" t="str">
        <f>IF(ABS(AE91)&gt;$AS$13,"Threshold Exceeded!","----")</f>
        <v>----</v>
      </c>
    </row>
    <row r="92" spans="1:44" ht="13">
      <c r="A92" s="393"/>
      <c r="B92" s="354"/>
      <c r="C92" s="404"/>
      <c r="D92" s="344"/>
      <c r="E92" s="393"/>
      <c r="F92" s="344"/>
      <c r="G92" s="404"/>
      <c r="H92" s="354"/>
      <c r="I92" s="406"/>
      <c r="J92" s="407"/>
      <c r="K92" s="408"/>
      <c r="L92" s="409"/>
      <c r="M92" s="406"/>
      <c r="N92" s="407"/>
      <c r="O92" s="408"/>
      <c r="P92" s="409"/>
      <c r="Q92" s="406"/>
      <c r="R92" s="407"/>
      <c r="S92" s="408"/>
      <c r="T92" s="409"/>
      <c r="U92" s="406"/>
      <c r="V92" s="407"/>
      <c r="W92" s="408"/>
      <c r="X92" s="380"/>
      <c r="Y92" s="388"/>
      <c r="Z92" s="354"/>
      <c r="AA92" s="400"/>
      <c r="AB92" s="354"/>
      <c r="AC92" s="400"/>
      <c r="AD92" s="354"/>
      <c r="AE92" s="391"/>
      <c r="AF92" s="354"/>
      <c r="AG92" s="401"/>
      <c r="AH92" s="384"/>
      <c r="AI92" s="402"/>
      <c r="AJ92" s="384"/>
      <c r="AK92" s="402"/>
      <c r="AL92" s="384"/>
      <c r="AM92" s="403"/>
    </row>
    <row r="93" spans="1:44" ht="13">
      <c r="A93" s="405" t="str">
        <f>'Report 4A'!$A$2</f>
        <v>Report 4A</v>
      </c>
      <c r="B93" s="354"/>
      <c r="C93" s="404"/>
      <c r="D93" s="344"/>
      <c r="E93" s="386" t="s">
        <v>379</v>
      </c>
      <c r="F93" s="344"/>
      <c r="G93" s="404"/>
      <c r="H93" s="354"/>
      <c r="I93" s="406"/>
      <c r="J93" s="407"/>
      <c r="K93" s="408"/>
      <c r="L93" s="409"/>
      <c r="M93" s="406"/>
      <c r="N93" s="407"/>
      <c r="O93" s="408"/>
      <c r="P93" s="409"/>
      <c r="Q93" s="406"/>
      <c r="R93" s="407"/>
      <c r="S93" s="408"/>
      <c r="T93" s="409"/>
      <c r="U93" s="406"/>
      <c r="V93" s="407"/>
      <c r="W93" s="408"/>
      <c r="X93" s="380"/>
      <c r="Y93" s="388"/>
      <c r="Z93" s="354"/>
      <c r="AA93" s="400"/>
      <c r="AB93" s="354"/>
      <c r="AC93" s="400"/>
      <c r="AD93" s="354"/>
      <c r="AE93" s="391"/>
      <c r="AF93" s="354"/>
      <c r="AG93" s="401"/>
      <c r="AH93" s="384"/>
      <c r="AI93" s="402"/>
      <c r="AJ93" s="384"/>
      <c r="AK93" s="402"/>
      <c r="AL93" s="384"/>
      <c r="AM93" s="403"/>
    </row>
    <row r="94" spans="1:44" ht="13">
      <c r="A94" s="393" t="str">
        <f>'Report 4A'!$A$4</f>
        <v>Subcapitation Expenses Detail</v>
      </c>
      <c r="B94" s="354"/>
      <c r="C94" s="404"/>
      <c r="D94" s="344"/>
      <c r="E94" s="393" t="s">
        <v>340</v>
      </c>
      <c r="F94" s="354"/>
      <c r="G94" s="404"/>
      <c r="H94" s="354"/>
      <c r="I94" s="406"/>
      <c r="J94" s="407"/>
      <c r="K94" s="408"/>
      <c r="L94" s="409"/>
      <c r="M94" s="406"/>
      <c r="N94" s="407"/>
      <c r="O94" s="408"/>
      <c r="P94" s="409"/>
      <c r="Q94" s="406"/>
      <c r="R94" s="407"/>
      <c r="S94" s="408"/>
      <c r="T94" s="409"/>
      <c r="U94" s="406"/>
      <c r="V94" s="407"/>
      <c r="W94" s="408"/>
      <c r="X94" s="380"/>
      <c r="Y94" s="388"/>
      <c r="Z94" s="354"/>
      <c r="AA94" s="400"/>
      <c r="AB94" s="354"/>
      <c r="AC94" s="400"/>
      <c r="AD94" s="354"/>
      <c r="AE94" s="391"/>
      <c r="AF94" s="354"/>
      <c r="AG94" s="401"/>
      <c r="AH94" s="384"/>
      <c r="AI94" s="402"/>
      <c r="AJ94" s="384"/>
      <c r="AK94" s="402"/>
      <c r="AL94" s="384"/>
      <c r="AM94" s="403"/>
    </row>
    <row r="95" spans="1:44" ht="13">
      <c r="A95" s="393"/>
      <c r="B95" s="344" t="s">
        <v>341</v>
      </c>
      <c r="C95" s="404"/>
      <c r="D95" s="344"/>
      <c r="E95" s="393"/>
      <c r="F95" s="344" t="s">
        <v>337</v>
      </c>
      <c r="G95" s="404"/>
      <c r="H95" s="354"/>
      <c r="I95" s="406"/>
      <c r="J95" s="407"/>
      <c r="K95" s="408"/>
      <c r="L95" s="409"/>
      <c r="M95" s="406"/>
      <c r="N95" s="407"/>
      <c r="O95" s="408"/>
      <c r="P95" s="409"/>
      <c r="Q95" s="406"/>
      <c r="R95" s="407"/>
      <c r="S95" s="408"/>
      <c r="T95" s="409"/>
      <c r="U95" s="406"/>
      <c r="V95" s="407"/>
      <c r="W95" s="408"/>
      <c r="X95" s="380"/>
      <c r="Y95" s="388"/>
      <c r="Z95" s="354"/>
      <c r="AA95" s="400"/>
      <c r="AB95" s="354"/>
      <c r="AC95" s="400"/>
      <c r="AD95" s="354"/>
      <c r="AE95" s="391"/>
      <c r="AF95" s="354"/>
      <c r="AG95" s="401"/>
      <c r="AH95" s="384"/>
      <c r="AI95" s="402"/>
      <c r="AJ95" s="384"/>
      <c r="AK95" s="402"/>
      <c r="AL95" s="384"/>
      <c r="AM95" s="403"/>
    </row>
    <row r="96" spans="1:44" ht="13">
      <c r="A96" s="393"/>
      <c r="B96" s="354"/>
      <c r="C96" s="559" t="str">
        <f t="shared" ref="C96:C103" si="71">MID(G96,8,2)</f>
        <v>5A</v>
      </c>
      <c r="D96" s="344"/>
      <c r="E96" s="393"/>
      <c r="F96" s="344"/>
      <c r="G96" s="957" t="str">
        <f>'Report 5A'!$A$3&amp;" - "&amp;'Report 5A'!$A$5</f>
        <v>Report 5A - Inpatient Hospital Services Lag Report</v>
      </c>
      <c r="H96" s="354"/>
      <c r="I96" s="394">
        <f>SUMIF('Report 4A'!$I$16:$I$95,$C96,'Report 4A'!$K$16:$K$95)</f>
        <v>0</v>
      </c>
      <c r="J96" s="407" t="s">
        <v>328</v>
      </c>
      <c r="K96" s="410">
        <f>IF('Information Input'!$U$21=2,SUM('Report 5A'!$O$56:$Q$56),IF('Information Input'!$U$21=1,(IF('Information Input'!$U$26=1,SUM('Report 5A'!$C$56:$E$56),IF('Information Input'!$U$26=2,SUM('Report 5A'!$F$56:$H$56),IF('Information Input'!$U$26=3,SUM('Report 5A'!$I$56:$K$56),SUM('Report 5A'!$L$56:$N$56)))))))</f>
        <v>0</v>
      </c>
      <c r="L96" s="409"/>
      <c r="M96" s="394">
        <f>SUMIF('Report 4A'!$I$16:$I$95,$C96,'Report 4A'!$L$16:$L$95)</f>
        <v>0</v>
      </c>
      <c r="N96" s="407" t="s">
        <v>328</v>
      </c>
      <c r="O96" s="410">
        <f>IF('Information Input'!$U$21=2,SUM('Report 5A'!$L$56:$N$56),IF('Information Input'!$U$21=1,(IF('Information Input'!$U$26=1,0,IF('Information Input'!$U$26=2,SUM('Report 5A'!$C$56:$E$56),IF('Information Input'!$U$26=3,SUM('Report 5A'!$F$56:$H$56),SUM('Report 5A'!$I$56:$K$56)))))))</f>
        <v>0</v>
      </c>
      <c r="P96" s="409"/>
      <c r="Q96" s="394">
        <f>SUMIF('Report 4A'!$I$16:$I$95,$C96,'Report 4A'!$M$16:$M$95)</f>
        <v>0</v>
      </c>
      <c r="R96" s="407" t="s">
        <v>328</v>
      </c>
      <c r="S96" s="410">
        <f>IF('Information Input'!$U$21=2,SUM('Report 5A'!$I$56:$K$56),IF('Information Input'!$U$21=1,(IF('Information Input'!$U$26=1,0,IF('Information Input'!$U$26=2,0,IF('Information Input'!$U$26=3,SUM('Report 5A'!$C$56:$E$56),SUM('Report 5A'!$F$56:$H$56)))))))</f>
        <v>0</v>
      </c>
      <c r="T96" s="409"/>
      <c r="U96" s="394">
        <f>SUMIF('Report 4A'!$I$16:$I$95,$C96,'Report 4A'!$N$16:$N$95)</f>
        <v>0</v>
      </c>
      <c r="V96" s="407" t="s">
        <v>328</v>
      </c>
      <c r="W96" s="410">
        <f>IF('Information Input'!$U$21=2,SUM('Report 5A'!$F$56:$H$56),IF('Information Input'!$U$21=1,(IF('Information Input'!$U$26=1,0,IF('Information Input'!$U$26=2,0,IF('Information Input'!$U$26=3,0,SUM('Report 5A'!$C$56:$E$56)))))))</f>
        <v>0</v>
      </c>
      <c r="X96" s="380"/>
      <c r="Y96" s="394">
        <f t="shared" ref="Y96:Y103" si="72">I96-K96</f>
        <v>0</v>
      </c>
      <c r="Z96" s="354"/>
      <c r="AA96" s="396">
        <f t="shared" ref="AA96:AA103" si="73">M96-O96</f>
        <v>0</v>
      </c>
      <c r="AB96" s="354"/>
      <c r="AC96" s="396">
        <f t="shared" ref="AC96:AC103" si="74">Q96-S96</f>
        <v>0</v>
      </c>
      <c r="AD96" s="354"/>
      <c r="AE96" s="395">
        <f t="shared" ref="AE96:AE103" si="75">U96-W96</f>
        <v>0</v>
      </c>
      <c r="AF96" s="354"/>
      <c r="AG96" s="397" t="str">
        <f t="shared" ref="AG96:AG103" si="76">IF(ABS(Y96)&gt;$AS$13,"Threshold Exceeded!","----")</f>
        <v>----</v>
      </c>
      <c r="AH96" s="384"/>
      <c r="AI96" s="398" t="str">
        <f t="shared" ref="AI96:AI103" si="77">IF(ABS(AA96)&gt;$AS$13,"Threshold Exceeded!","----")</f>
        <v>----</v>
      </c>
      <c r="AJ96" s="384"/>
      <c r="AK96" s="398" t="str">
        <f t="shared" ref="AK96:AK103" si="78">IF(ABS(AC96)&gt;$AS$13,"Threshold Exceeded!","----")</f>
        <v>----</v>
      </c>
      <c r="AL96" s="384"/>
      <c r="AM96" s="399" t="str">
        <f t="shared" ref="AM96:AM103" si="79">IF(ABS(AE96)&gt;$AS$13,"Threshold Exceeded!","----")</f>
        <v>----</v>
      </c>
    </row>
    <row r="97" spans="1:39" ht="13">
      <c r="A97" s="393"/>
      <c r="B97" s="354"/>
      <c r="C97" s="559" t="str">
        <f t="shared" si="71"/>
        <v>5D</v>
      </c>
      <c r="D97" s="344"/>
      <c r="E97" s="393"/>
      <c r="F97" s="344"/>
      <c r="G97" s="957" t="str">
        <f>'Report 5D'!$A$3&amp;" - "&amp;'Report 5D'!$A$5</f>
        <v>Report 5D - Pharmacy Lag Report</v>
      </c>
      <c r="H97" s="354"/>
      <c r="I97" s="394">
        <f>SUMIF('Report 4A'!$I$16:$I$95,$C97,'Report 4A'!$K$16:$K$95)</f>
        <v>0</v>
      </c>
      <c r="J97" s="407" t="s">
        <v>328</v>
      </c>
      <c r="K97" s="410">
        <f>IF('Information Input'!$U$21=2,SUM('Report 5D'!$O$56:$Q$56),IF('Information Input'!$U$21=1,(IF('Information Input'!$U$26=1,SUM('Report 5D'!$C$56:$E$56),IF('Information Input'!$U$26=2,SUM('Report 5D'!$F$56:$H$56),IF('Information Input'!$U$26=3,SUM('Report 5D'!$I$56:$K$56),SUM('Report 5D'!$L$56:$N$56)))))))</f>
        <v>0</v>
      </c>
      <c r="L97" s="409"/>
      <c r="M97" s="394">
        <f>SUMIF('Report 4A'!$I$16:$I$95,$C97,'Report 4A'!$L$16:$L$95)</f>
        <v>0</v>
      </c>
      <c r="N97" s="407" t="s">
        <v>328</v>
      </c>
      <c r="O97" s="410">
        <f>IF('Information Input'!$U$21=2,SUM('Report 5D'!$L$56:$N$56),IF('Information Input'!$U$21=1,(IF('Information Input'!$U$26=1,0,IF('Information Input'!$U$26=2,SUM('Report 5D'!$C$56:$E$56),IF('Information Input'!$U$26=3,SUM('Report 5D'!$F$56:$H$56),SUM('Report 5D'!$I$56:$K$56)))))))</f>
        <v>0</v>
      </c>
      <c r="P97" s="409"/>
      <c r="Q97" s="394">
        <f>SUMIF('Report 4A'!$I$16:$I$95,$C97,'Report 4A'!$M$16:$M$95)</f>
        <v>0</v>
      </c>
      <c r="R97" s="407" t="s">
        <v>328</v>
      </c>
      <c r="S97" s="410">
        <f>IF('Information Input'!$U$21=2,SUM('Report 5D'!$I$56:$K$56),IF('Information Input'!$U$21=1,(IF('Information Input'!$U$26=1,0,IF('Information Input'!$U$26=2,0,IF('Information Input'!$U$26=3,SUM('Report 5D'!$C$56:$E$56),SUM('Report 5D'!$F$56:$H$56)))))))</f>
        <v>0</v>
      </c>
      <c r="T97" s="409"/>
      <c r="U97" s="394">
        <f>SUMIF('Report 4A'!$I$16:$I$95,$C97,'Report 4A'!$N$16:$N$95)</f>
        <v>0</v>
      </c>
      <c r="V97" s="407" t="s">
        <v>328</v>
      </c>
      <c r="W97" s="410">
        <f>IF('Information Input'!$U$21=2,SUM('Report 5D'!$F$56:$H$56),IF('Information Input'!$U$21=1,(IF('Information Input'!$U$26=1,0,IF('Information Input'!$U$26=2,0,IF('Information Input'!$U$26=3,0,SUM('Report 5D'!$C$56:$E$56)))))))</f>
        <v>0</v>
      </c>
      <c r="X97" s="380"/>
      <c r="Y97" s="394">
        <f t="shared" si="72"/>
        <v>0</v>
      </c>
      <c r="Z97" s="354"/>
      <c r="AA97" s="396">
        <f t="shared" si="73"/>
        <v>0</v>
      </c>
      <c r="AB97" s="354"/>
      <c r="AC97" s="396">
        <f t="shared" si="74"/>
        <v>0</v>
      </c>
      <c r="AD97" s="354"/>
      <c r="AE97" s="395">
        <f t="shared" si="75"/>
        <v>0</v>
      </c>
      <c r="AF97" s="354"/>
      <c r="AG97" s="397" t="str">
        <f t="shared" si="76"/>
        <v>----</v>
      </c>
      <c r="AH97" s="384"/>
      <c r="AI97" s="398" t="str">
        <f t="shared" si="77"/>
        <v>----</v>
      </c>
      <c r="AJ97" s="384"/>
      <c r="AK97" s="398" t="str">
        <f t="shared" si="78"/>
        <v>----</v>
      </c>
      <c r="AL97" s="384"/>
      <c r="AM97" s="399" t="str">
        <f t="shared" si="79"/>
        <v>----</v>
      </c>
    </row>
    <row r="98" spans="1:39" ht="13">
      <c r="A98" s="393"/>
      <c r="B98" s="354"/>
      <c r="C98" s="559" t="str">
        <f t="shared" si="71"/>
        <v>5H</v>
      </c>
      <c r="D98" s="344"/>
      <c r="E98" s="393"/>
      <c r="F98" s="344"/>
      <c r="G98" s="957" t="str">
        <f>'Report 5H'!$A$3&amp;" - "&amp;'Report 5H'!$A$5</f>
        <v>Report 5H - Outpatient/Clinic Services Lag Report</v>
      </c>
      <c r="H98" s="354"/>
      <c r="I98" s="394">
        <f>SUMIF('Report 4A'!$I$16:$I$95,$C98,'Report 4A'!$K$16:$K$95)</f>
        <v>0</v>
      </c>
      <c r="J98" s="407" t="s">
        <v>328</v>
      </c>
      <c r="K98" s="410">
        <f>IF('Information Input'!$U$21=2,SUM('Report 5H'!$O$56:$Q$56),IF('Information Input'!$U$21=1,(IF('Information Input'!$U$26=1,SUM('Report 5H'!$C$56:$E$56),IF('Information Input'!$U$26=2,SUM('Report 5H'!$F$56:$H$56),IF('Information Input'!$U$26=3,SUM('Report 5H'!$I$56:$K$56),SUM('Report 5H'!$L$56:$N$56)))))))</f>
        <v>0</v>
      </c>
      <c r="L98" s="409"/>
      <c r="M98" s="394">
        <f>SUMIF('Report 4A'!$I$16:$I$95,$C98,'Report 4A'!$L$16:$L$95)</f>
        <v>0</v>
      </c>
      <c r="N98" s="407" t="s">
        <v>328</v>
      </c>
      <c r="O98" s="410">
        <f>IF('Information Input'!$U$21=2,SUM('Report 5H'!$L$56:$N$56),IF('Information Input'!$U$21=1,(IF('Information Input'!$U$26=1,0,IF('Information Input'!$U$26=2,SUM('Report 5H'!$C$56:$E$56),IF('Information Input'!$U$26=3,SUM('Report 5H'!$F$56:$H$56),SUM('Report 5H'!$I$56:$K$56)))))))</f>
        <v>0</v>
      </c>
      <c r="P98" s="409"/>
      <c r="Q98" s="394">
        <f>SUMIF('Report 4A'!$I$16:$I$95,$C98,'Report 4A'!$M$16:$M$95)</f>
        <v>0</v>
      </c>
      <c r="R98" s="407" t="s">
        <v>328</v>
      </c>
      <c r="S98" s="410">
        <f>IF('Information Input'!$U$21=2,SUM('Report 5H'!$I$56:$K$56),IF('Information Input'!$U$21=1,(IF('Information Input'!$U$26=1,0,IF('Information Input'!$U$26=2,0,IF('Information Input'!$U$26=3,SUM('Report 5H'!$C$56:$E$56),SUM('Report 5H'!$F$56:$H$56)))))))</f>
        <v>0</v>
      </c>
      <c r="T98" s="409"/>
      <c r="U98" s="394">
        <f>SUMIF('Report 4A'!$I$16:$I$95,$C98,'Report 4A'!$N$16:$N$95)</f>
        <v>0</v>
      </c>
      <c r="V98" s="407" t="s">
        <v>328</v>
      </c>
      <c r="W98" s="410">
        <f>IF('Information Input'!$U$21=2,SUM('Report 5H'!$F$56:$H$56),IF('Information Input'!$U$21=1,(IF('Information Input'!$U$26=1,0,IF('Information Input'!$U$26=2,0,IF('Information Input'!$U$26=3,0,SUM('Report 5H'!$C$56:$E$56)))))))</f>
        <v>0</v>
      </c>
      <c r="X98" s="380"/>
      <c r="Y98" s="394">
        <f t="shared" si="72"/>
        <v>0</v>
      </c>
      <c r="Z98" s="354"/>
      <c r="AA98" s="396">
        <f t="shared" si="73"/>
        <v>0</v>
      </c>
      <c r="AB98" s="354"/>
      <c r="AC98" s="396">
        <f t="shared" si="74"/>
        <v>0</v>
      </c>
      <c r="AD98" s="354"/>
      <c r="AE98" s="395">
        <f t="shared" si="75"/>
        <v>0</v>
      </c>
      <c r="AF98" s="354"/>
      <c r="AG98" s="397" t="str">
        <f t="shared" si="76"/>
        <v>----</v>
      </c>
      <c r="AH98" s="384"/>
      <c r="AI98" s="398" t="str">
        <f t="shared" si="77"/>
        <v>----</v>
      </c>
      <c r="AJ98" s="384"/>
      <c r="AK98" s="398" t="str">
        <f t="shared" si="78"/>
        <v>----</v>
      </c>
      <c r="AL98" s="384"/>
      <c r="AM98" s="399" t="str">
        <f t="shared" si="79"/>
        <v>----</v>
      </c>
    </row>
    <row r="99" spans="1:39" ht="13">
      <c r="A99" s="393"/>
      <c r="B99" s="354"/>
      <c r="C99" s="559" t="str">
        <f t="shared" si="71"/>
        <v>5I</v>
      </c>
      <c r="D99" s="344"/>
      <c r="E99" s="393"/>
      <c r="F99" s="344"/>
      <c r="G99" s="957" t="str">
        <f>'Report 5I'!$A$3&amp;" - "&amp;'Report 5I'!$A$5</f>
        <v>Report 5I - Residential Treatment Center Lag Report</v>
      </c>
      <c r="H99" s="354"/>
      <c r="I99" s="394">
        <f>SUMIF('Report 4A'!$I$16:$I$95,$C99,'Report 4A'!$K$16:$K$95)</f>
        <v>0</v>
      </c>
      <c r="J99" s="407" t="s">
        <v>328</v>
      </c>
      <c r="K99" s="410">
        <f>IF('Information Input'!$U$21=2,SUM('Report 5I'!$O$56:$Q$56),IF('Information Input'!$U$21=1,(IF('Information Input'!$U$26=1,SUM('Report 5I'!$C$56:$E$56),IF('Information Input'!$U$26=2,SUM('Report 5I'!$F$56:$H$56),IF('Information Input'!$U$26=3,SUM('Report 5I'!$I$56:$K$56),SUM('Report 5I'!$L$56:$N$56)))))))</f>
        <v>0</v>
      </c>
      <c r="L99" s="409"/>
      <c r="M99" s="394">
        <f>SUMIF('Report 4A'!$I$16:$I$95,$C99,'Report 4A'!$L$16:$L$95)</f>
        <v>0</v>
      </c>
      <c r="N99" s="407" t="s">
        <v>328</v>
      </c>
      <c r="O99" s="410">
        <f>IF('Information Input'!$U$21=2,SUM('Report 5I'!$L$56:$N$56),IF('Information Input'!$U$21=1,(IF('Information Input'!$U$26=1,0,IF('Information Input'!$U$26=2,SUM('Report 5I'!$C$56:$E$56),IF('Information Input'!$U$26=3,SUM('Report 5I'!$F$56:$H$56),SUM('Report 5I'!$I$56:$K$56)))))))</f>
        <v>0</v>
      </c>
      <c r="P99" s="409"/>
      <c r="Q99" s="394">
        <f>SUMIF('Report 4A'!$I$16:$I$95,$C99,'Report 4A'!$M$16:$M$95)</f>
        <v>0</v>
      </c>
      <c r="R99" s="407" t="s">
        <v>328</v>
      </c>
      <c r="S99" s="410">
        <f>IF('Information Input'!$U$21=2,SUM('Report 5I'!$I$56:$K$56),IF('Information Input'!$U$21=1,(IF('Information Input'!$U$26=1,0,IF('Information Input'!$U$26=2,0,IF('Information Input'!$U$26=3,SUM('Report 5I'!$C$56:$E$56),SUM('Report 5I'!$F$56:$H$56)))))))</f>
        <v>0</v>
      </c>
      <c r="T99" s="409"/>
      <c r="U99" s="394">
        <f>SUMIF('Report 4A'!$I$16:$I$95,$C99,'Report 4A'!$N$16:$N$95)</f>
        <v>0</v>
      </c>
      <c r="V99" s="407" t="s">
        <v>328</v>
      </c>
      <c r="W99" s="410">
        <f>IF('Information Input'!$U$21=2,SUM('Report 5I'!$F$56:$H$56),IF('Information Input'!$U$21=1,(IF('Information Input'!$U$26=1,0,IF('Information Input'!$U$26=2,0,IF('Information Input'!$U$26=3,0,SUM('Report 5I'!$C$56:$E$56)))))))</f>
        <v>0</v>
      </c>
      <c r="X99" s="380"/>
      <c r="Y99" s="394">
        <f t="shared" si="72"/>
        <v>0</v>
      </c>
      <c r="Z99" s="354"/>
      <c r="AA99" s="396">
        <f t="shared" si="73"/>
        <v>0</v>
      </c>
      <c r="AB99" s="354"/>
      <c r="AC99" s="396">
        <f t="shared" si="74"/>
        <v>0</v>
      </c>
      <c r="AD99" s="354"/>
      <c r="AE99" s="395">
        <f t="shared" si="75"/>
        <v>0</v>
      </c>
      <c r="AF99" s="354"/>
      <c r="AG99" s="397" t="str">
        <f t="shared" si="76"/>
        <v>----</v>
      </c>
      <c r="AH99" s="384"/>
      <c r="AI99" s="398" t="str">
        <f t="shared" si="77"/>
        <v>----</v>
      </c>
      <c r="AJ99" s="384"/>
      <c r="AK99" s="398" t="str">
        <f t="shared" si="78"/>
        <v>----</v>
      </c>
      <c r="AL99" s="384"/>
      <c r="AM99" s="399" t="str">
        <f t="shared" si="79"/>
        <v>----</v>
      </c>
    </row>
    <row r="100" spans="1:39" ht="13">
      <c r="A100" s="393"/>
      <c r="B100" s="354"/>
      <c r="C100" s="559" t="str">
        <f t="shared" si="71"/>
        <v>5J</v>
      </c>
      <c r="D100" s="344"/>
      <c r="E100" s="393"/>
      <c r="F100" s="344"/>
      <c r="G100" s="957" t="str">
        <f>'Report 5J'!$A$3&amp;" - "&amp;'Report 5J'!$A$5</f>
        <v xml:space="preserve">Report 5J - Behavioral Management Services Lag Report </v>
      </c>
      <c r="H100" s="354"/>
      <c r="I100" s="394">
        <f>SUMIF('Report 4A'!$I$16:$I$95,$C100,'Report 4A'!$K$16:$K$95)</f>
        <v>0</v>
      </c>
      <c r="J100" s="407" t="s">
        <v>328</v>
      </c>
      <c r="K100" s="410">
        <f>IF('Information Input'!$U$21=2,SUM('Report 5J'!$O$56:$Q$56),IF('Information Input'!$U$21=1,(IF('Information Input'!$U$26=1,SUM('Report 5J'!$C$56:$E$56),IF('Information Input'!$U$26=2,SUM('Report 5J'!$F$56:$H$56),IF('Information Input'!$U$26=3,SUM('Report 5J'!$I$56:$K$56),SUM('Report 5J'!$L$56:$N$56)))))))</f>
        <v>0</v>
      </c>
      <c r="L100" s="409"/>
      <c r="M100" s="394">
        <f>SUMIF('Report 4A'!$I$16:$I$95,$C100,'Report 4A'!$L$16:$L$95)</f>
        <v>0</v>
      </c>
      <c r="N100" s="407" t="s">
        <v>328</v>
      </c>
      <c r="O100" s="410">
        <f>IF('Information Input'!$U$21=2,SUM('Report 5J'!$L$56:$N$56),IF('Information Input'!$U$21=1,(IF('Information Input'!$U$26=1,0,IF('Information Input'!$U$26=2,SUM('Report 5J'!$C$56:$E$56),IF('Information Input'!$U$26=3,SUM('Report 5J'!$F$56:$H$56),SUM('Report 5J'!$I$56:$K$56)))))))</f>
        <v>0</v>
      </c>
      <c r="P100" s="409"/>
      <c r="Q100" s="394">
        <f>SUMIF('Report 4A'!$I$16:$I$95,$C100,'Report 4A'!$M$16:$M$95)</f>
        <v>0</v>
      </c>
      <c r="R100" s="407" t="s">
        <v>328</v>
      </c>
      <c r="S100" s="410">
        <f>IF('Information Input'!$U$21=2,SUM('Report 5J'!$I$56:$K$56),IF('Information Input'!$U$21=1,(IF('Information Input'!$U$26=1,0,IF('Information Input'!$U$26=2,0,IF('Information Input'!$U$26=3,SUM('Report 5J'!$C$56:$E$56),SUM('Report 5J'!$F$56:$H$56)))))))</f>
        <v>0</v>
      </c>
      <c r="T100" s="409"/>
      <c r="U100" s="394">
        <f>SUMIF('Report 4A'!$I$16:$I$95,$C100,'Report 4A'!$N$16:$N$95)</f>
        <v>0</v>
      </c>
      <c r="V100" s="407" t="s">
        <v>328</v>
      </c>
      <c r="W100" s="410">
        <f>IF('Information Input'!$U$21=2,SUM('Report 5J'!$F$56:$H$56),IF('Information Input'!$U$21=1,(IF('Information Input'!$U$26=1,0,IF('Information Input'!$U$26=2,0,IF('Information Input'!$U$26=3,0,SUM('Report 5J'!$C$56:$E$56)))))))</f>
        <v>0</v>
      </c>
      <c r="X100" s="380"/>
      <c r="Y100" s="394">
        <f t="shared" si="72"/>
        <v>0</v>
      </c>
      <c r="Z100" s="354"/>
      <c r="AA100" s="396">
        <f t="shared" si="73"/>
        <v>0</v>
      </c>
      <c r="AB100" s="354"/>
      <c r="AC100" s="396">
        <f t="shared" si="74"/>
        <v>0</v>
      </c>
      <c r="AD100" s="354"/>
      <c r="AE100" s="395">
        <f t="shared" si="75"/>
        <v>0</v>
      </c>
      <c r="AF100" s="354"/>
      <c r="AG100" s="397" t="str">
        <f t="shared" si="76"/>
        <v>----</v>
      </c>
      <c r="AH100" s="384"/>
      <c r="AI100" s="398" t="str">
        <f t="shared" si="77"/>
        <v>----</v>
      </c>
      <c r="AJ100" s="384"/>
      <c r="AK100" s="398" t="str">
        <f t="shared" si="78"/>
        <v>----</v>
      </c>
      <c r="AL100" s="384"/>
      <c r="AM100" s="399" t="str">
        <f t="shared" si="79"/>
        <v>----</v>
      </c>
    </row>
    <row r="101" spans="1:39" ht="13">
      <c r="A101" s="393"/>
      <c r="B101" s="354"/>
      <c r="C101" s="559" t="str">
        <f t="shared" si="71"/>
        <v>5K</v>
      </c>
      <c r="D101" s="344"/>
      <c r="E101" s="393"/>
      <c r="F101" s="344"/>
      <c r="G101" s="957" t="str">
        <f>'Report 5K'!$A$3&amp;" - "&amp;'Report 5K'!$A$5</f>
        <v>Report 5K - BH Providers Lag Report</v>
      </c>
      <c r="H101" s="354"/>
      <c r="I101" s="394">
        <f>SUMIF('Report 4A'!$I$16:$I$95,$C101,'Report 4A'!$K$16:$K$95)</f>
        <v>0</v>
      </c>
      <c r="J101" s="407" t="s">
        <v>328</v>
      </c>
      <c r="K101" s="410">
        <f>IF('Information Input'!$U$21=2,SUM('Report 5K'!$O$56:$Q$56),IF('Information Input'!$U$21=1,(IF('Information Input'!$U$26=1,SUM('Report 5K'!$C$56:$E$56),IF('Information Input'!$U$26=2,SUM('Report 5K'!$F$56:$H$56),IF('Information Input'!$U$26=3,SUM('Report 5K'!$I$56:$K$56),SUM('Report 5K'!$L$56:$N$56)))))))</f>
        <v>0</v>
      </c>
      <c r="L101" s="409"/>
      <c r="M101" s="394">
        <f>SUMIF('Report 4A'!$I$16:$I$95,$C101,'Report 4A'!$L$16:$L$95)</f>
        <v>0</v>
      </c>
      <c r="N101" s="407" t="s">
        <v>328</v>
      </c>
      <c r="O101" s="410">
        <f>IF('Information Input'!$U$21=2,SUM('Report 5K'!$L$56:$N$56),IF('Information Input'!$U$21=1,(IF('Information Input'!$U$26=1,0,IF('Information Input'!$U$26=2,SUM('Report 5K'!$C$56:$E$56),IF('Information Input'!$U$26=3,SUM('Report 5K'!$F$56:$H$56),SUM('Report 5K'!$I$56:$K$56)))))))</f>
        <v>0</v>
      </c>
      <c r="P101" s="409"/>
      <c r="Q101" s="394">
        <f>SUMIF('Report 4A'!$I$16:$I$95,$C101,'Report 4A'!$M$16:$M$95)</f>
        <v>0</v>
      </c>
      <c r="R101" s="407" t="s">
        <v>328</v>
      </c>
      <c r="S101" s="410">
        <f>IF('Information Input'!$U$21=2,SUM('Report 5K'!$I$56:$K$56),IF('Information Input'!$U$21=1,(IF('Information Input'!$U$26=1,0,IF('Information Input'!$U$26=2,0,IF('Information Input'!$U$26=3,SUM('Report 5K'!$C$56:$E$56),SUM('Report 5K'!$F$56:$H$56)))))))</f>
        <v>0</v>
      </c>
      <c r="T101" s="409"/>
      <c r="U101" s="394">
        <f>SUMIF('Report 4A'!$I$16:$I$95,$C101,'Report 4A'!$N$16:$N$95)</f>
        <v>0</v>
      </c>
      <c r="V101" s="407" t="s">
        <v>328</v>
      </c>
      <c r="W101" s="410">
        <f>IF('Information Input'!$U$21=2,SUM('Report 5K'!$F$56:$H$56),IF('Information Input'!$U$21=1,(IF('Information Input'!$U$26=1,0,IF('Information Input'!$U$26=2,0,IF('Information Input'!$U$26=3,0,SUM('Report 5K'!$C$56:$E$56)))))))</f>
        <v>0</v>
      </c>
      <c r="X101" s="380"/>
      <c r="Y101" s="394">
        <f t="shared" si="72"/>
        <v>0</v>
      </c>
      <c r="Z101" s="354"/>
      <c r="AA101" s="396">
        <f t="shared" si="73"/>
        <v>0</v>
      </c>
      <c r="AB101" s="354"/>
      <c r="AC101" s="396">
        <f t="shared" si="74"/>
        <v>0</v>
      </c>
      <c r="AD101" s="354"/>
      <c r="AE101" s="395">
        <f t="shared" si="75"/>
        <v>0</v>
      </c>
      <c r="AF101" s="354"/>
      <c r="AG101" s="397" t="str">
        <f t="shared" si="76"/>
        <v>----</v>
      </c>
      <c r="AH101" s="384"/>
      <c r="AI101" s="398" t="str">
        <f t="shared" si="77"/>
        <v>----</v>
      </c>
      <c r="AJ101" s="384"/>
      <c r="AK101" s="398" t="str">
        <f t="shared" si="78"/>
        <v>----</v>
      </c>
      <c r="AL101" s="384"/>
      <c r="AM101" s="399" t="str">
        <f t="shared" si="79"/>
        <v>----</v>
      </c>
    </row>
    <row r="102" spans="1:39" ht="13">
      <c r="A102" s="393"/>
      <c r="B102" s="354"/>
      <c r="C102" s="559" t="str">
        <f t="shared" si="71"/>
        <v>5L</v>
      </c>
      <c r="D102" s="344"/>
      <c r="E102" s="393"/>
      <c r="F102" s="344"/>
      <c r="G102" s="957" t="str">
        <f>'Report 5L'!$A$3&amp;" - "&amp;'Report 5L'!$A$5</f>
        <v>Report 5L - Psychosocial Rehab Services Lag Report</v>
      </c>
      <c r="H102" s="354"/>
      <c r="I102" s="394">
        <f>SUMIF('Report 4A'!$I$16:$I$95,$C102,'Report 4A'!$K$16:$K$95)</f>
        <v>0</v>
      </c>
      <c r="J102" s="407" t="s">
        <v>328</v>
      </c>
      <c r="K102" s="410">
        <f>IF('Information Input'!$U$21=2,SUM('Report 5L'!$O$56:$Q$56),IF('Information Input'!$U$21=1,(IF('Information Input'!$U$26=1,SUM('Report 5L'!$C$56:$E$56),IF('Information Input'!$U$26=2,SUM('Report 5L'!$F$56:$H$56),IF('Information Input'!$U$26=3,SUM('Report 5L'!$I$56:$K$56),SUM('Report 5L'!$L$56:$N$56)))))))</f>
        <v>0</v>
      </c>
      <c r="L102" s="409"/>
      <c r="M102" s="394">
        <f>SUMIF('Report 4A'!$I$16:$I$95,$C102,'Report 4A'!$L$16:$L$95)</f>
        <v>0</v>
      </c>
      <c r="N102" s="407" t="s">
        <v>328</v>
      </c>
      <c r="O102" s="410">
        <f>IF('Information Input'!$U$21=2,SUM('Report 5L'!$L$56:$N$56),IF('Information Input'!$U$21=1,(IF('Information Input'!$U$26=1,0,IF('Information Input'!$U$26=2,SUM('Report 5L'!$C$56:$E$56),IF('Information Input'!$U$26=3,SUM('Report 5L'!$F$56:$H$56),SUM('Report 5L'!$I$56:$K$56)))))))</f>
        <v>0</v>
      </c>
      <c r="P102" s="409"/>
      <c r="Q102" s="394">
        <f>SUMIF('Report 4A'!$I$16:$I$95,$C102,'Report 4A'!$M$16:$M$95)</f>
        <v>0</v>
      </c>
      <c r="R102" s="407" t="s">
        <v>328</v>
      </c>
      <c r="S102" s="410">
        <f>IF('Information Input'!$U$21=2,SUM('Report 5L'!$I$56:$K$56),IF('Information Input'!$U$21=1,(IF('Information Input'!$U$26=1,0,IF('Information Input'!$U$26=2,0,IF('Information Input'!$U$26=3,SUM('Report 5L'!$C$56:$E$56),SUM('Report 5L'!$F$56:$H$56)))))))</f>
        <v>0</v>
      </c>
      <c r="T102" s="409"/>
      <c r="U102" s="394">
        <f>SUMIF('Report 4A'!$I$16:$I$95,$C102,'Report 4A'!$N$16:$N$95)</f>
        <v>0</v>
      </c>
      <c r="V102" s="407" t="s">
        <v>328</v>
      </c>
      <c r="W102" s="410">
        <f>IF('Information Input'!$U$21=2,SUM('Report 5L'!$F$56:$H$56),IF('Information Input'!$U$21=1,(IF('Information Input'!$U$26=1,0,IF('Information Input'!$U$26=2,0,IF('Information Input'!$U$26=3,0,SUM('Report 5L'!$C$56:$E$56)))))))</f>
        <v>0</v>
      </c>
      <c r="X102" s="380"/>
      <c r="Y102" s="394">
        <f t="shared" si="72"/>
        <v>0</v>
      </c>
      <c r="Z102" s="354"/>
      <c r="AA102" s="396">
        <f t="shared" si="73"/>
        <v>0</v>
      </c>
      <c r="AB102" s="354"/>
      <c r="AC102" s="396">
        <f t="shared" si="74"/>
        <v>0</v>
      </c>
      <c r="AD102" s="354"/>
      <c r="AE102" s="395">
        <f t="shared" si="75"/>
        <v>0</v>
      </c>
      <c r="AF102" s="354"/>
      <c r="AG102" s="397" t="str">
        <f t="shared" si="76"/>
        <v>----</v>
      </c>
      <c r="AH102" s="384"/>
      <c r="AI102" s="398" t="str">
        <f t="shared" si="77"/>
        <v>----</v>
      </c>
      <c r="AJ102" s="384"/>
      <c r="AK102" s="398" t="str">
        <f t="shared" si="78"/>
        <v>----</v>
      </c>
      <c r="AL102" s="384"/>
      <c r="AM102" s="399" t="str">
        <f t="shared" si="79"/>
        <v>----</v>
      </c>
    </row>
    <row r="103" spans="1:39" ht="13">
      <c r="A103" s="393"/>
      <c r="B103" s="354"/>
      <c r="C103" s="559" t="str">
        <f t="shared" si="71"/>
        <v>5M</v>
      </c>
      <c r="D103" s="344"/>
      <c r="E103" s="393"/>
      <c r="F103" s="344"/>
      <c r="G103" s="957" t="str">
        <f>'Report 5M'!$A$3&amp;" - "&amp;'Report 5M'!$A$5</f>
        <v>Report 5M - Community Services, Agencies Lag Report</v>
      </c>
      <c r="H103" s="354"/>
      <c r="I103" s="394">
        <f>SUMIF('Report 4A'!$I$16:$I$95,$C103,'Report 4A'!$K$16:$K$95)</f>
        <v>0</v>
      </c>
      <c r="J103" s="392" t="s">
        <v>328</v>
      </c>
      <c r="K103" s="410">
        <f>IF('Information Input'!$U$21=2,SUM('Report 5M'!$O$56:$Q$56),IF('Information Input'!$U$21=1,(IF('Information Input'!$U$26=1,SUM('Report 5M'!$C$56:$E$56),IF('Information Input'!$U$26=2,SUM('Report 5M'!$F$56:$H$56),IF('Information Input'!$U$26=3,SUM('Report 5M'!$I$56:$K$56),SUM('Report 5M'!$L$56:$N$56)))))))</f>
        <v>0</v>
      </c>
      <c r="L103" s="409"/>
      <c r="M103" s="394">
        <f>SUMIF('Report 4A'!$I$16:$I$95,$C103,'Report 4A'!$L$16:$L$95)</f>
        <v>0</v>
      </c>
      <c r="N103" s="392" t="s">
        <v>328</v>
      </c>
      <c r="O103" s="410">
        <f>IF('Information Input'!$U$21=2,SUM('Report 5M'!$L$56:$N$56),IF('Information Input'!$U$21=1,(IF('Information Input'!$U$26=1,0,IF('Information Input'!$U$26=2,SUM('Report 5M'!$C$56:$E$56),IF('Information Input'!$U$26=3,SUM('Report 5M'!$F$56:$H$56),SUM('Report 5M'!$I$56:$K$56)))))))</f>
        <v>0</v>
      </c>
      <c r="P103" s="409"/>
      <c r="Q103" s="394">
        <f>SUMIF('Report 4A'!$I$16:$I$95,$C103,'Report 4A'!$M$16:$M$95)</f>
        <v>0</v>
      </c>
      <c r="R103" s="392" t="s">
        <v>328</v>
      </c>
      <c r="S103" s="410">
        <f>IF('Information Input'!$U$21=2,SUM('Report 5M'!$I$56:$K$56),IF('Information Input'!$U$21=1,(IF('Information Input'!$U$26=1,0,IF('Information Input'!$U$26=2,0,IF('Information Input'!$U$26=3,SUM('Report 5M'!$C$56:$E$56),SUM('Report 5M'!$F$56:$H$56)))))))</f>
        <v>0</v>
      </c>
      <c r="T103" s="409"/>
      <c r="U103" s="394">
        <f>SUMIF('Report 4A'!$I$16:$I$95,$C103,'Report 4A'!$N$16:$N$95)</f>
        <v>0</v>
      </c>
      <c r="V103" s="392" t="s">
        <v>328</v>
      </c>
      <c r="W103" s="410">
        <f>IF('Information Input'!$U$21=2,SUM('Report 5M'!$F$56:$H$56),IF('Information Input'!$U$21=1,(IF('Information Input'!$U$26=1,0,IF('Information Input'!$U$26=2,0,IF('Information Input'!$U$26=3,0,SUM('Report 5M'!$C$56:$E$56)))))))</f>
        <v>0</v>
      </c>
      <c r="X103" s="380"/>
      <c r="Y103" s="394">
        <f t="shared" si="72"/>
        <v>0</v>
      </c>
      <c r="Z103" s="354"/>
      <c r="AA103" s="396">
        <f t="shared" si="73"/>
        <v>0</v>
      </c>
      <c r="AB103" s="354"/>
      <c r="AC103" s="396">
        <f t="shared" si="74"/>
        <v>0</v>
      </c>
      <c r="AD103" s="354"/>
      <c r="AE103" s="395">
        <f t="shared" si="75"/>
        <v>0</v>
      </c>
      <c r="AF103" s="354"/>
      <c r="AG103" s="397" t="str">
        <f t="shared" si="76"/>
        <v>----</v>
      </c>
      <c r="AH103" s="384"/>
      <c r="AI103" s="398" t="str">
        <f t="shared" si="77"/>
        <v>----</v>
      </c>
      <c r="AJ103" s="384"/>
      <c r="AK103" s="398" t="str">
        <f t="shared" si="78"/>
        <v>----</v>
      </c>
      <c r="AL103" s="384"/>
      <c r="AM103" s="399" t="str">
        <f t="shared" si="79"/>
        <v>----</v>
      </c>
    </row>
    <row r="104" spans="1:39" ht="13">
      <c r="A104" s="393"/>
      <c r="B104" s="344"/>
      <c r="C104" s="559"/>
      <c r="D104" s="344"/>
      <c r="E104" s="393"/>
      <c r="F104" s="344"/>
      <c r="G104" s="404"/>
      <c r="H104" s="354"/>
      <c r="I104" s="406"/>
      <c r="J104" s="407"/>
      <c r="K104" s="408"/>
      <c r="L104" s="409"/>
      <c r="M104" s="406"/>
      <c r="N104" s="407"/>
      <c r="O104" s="408"/>
      <c r="P104" s="409"/>
      <c r="Q104" s="406"/>
      <c r="R104" s="407"/>
      <c r="S104" s="408"/>
      <c r="T104" s="409"/>
      <c r="U104" s="406"/>
      <c r="V104" s="407"/>
      <c r="W104" s="408"/>
      <c r="X104" s="380"/>
      <c r="Y104" s="388"/>
      <c r="Z104" s="354"/>
      <c r="AA104" s="400"/>
      <c r="AB104" s="354"/>
      <c r="AC104" s="400"/>
      <c r="AD104" s="354"/>
      <c r="AE104" s="391"/>
      <c r="AF104" s="354"/>
      <c r="AG104" s="401"/>
      <c r="AH104" s="384"/>
      <c r="AI104" s="402"/>
      <c r="AJ104" s="384"/>
      <c r="AK104" s="402"/>
      <c r="AL104" s="384"/>
      <c r="AM104" s="403"/>
    </row>
    <row r="105" spans="1:39" ht="13">
      <c r="A105" s="386" t="str">
        <f>'Report 1'!$A$2</f>
        <v>Report 1</v>
      </c>
      <c r="B105" s="344"/>
      <c r="C105" s="404"/>
      <c r="D105" s="414"/>
      <c r="E105" s="415" t="str">
        <f>'Report 8'!$A$2</f>
        <v>Report 8</v>
      </c>
      <c r="F105" s="416"/>
      <c r="G105" s="417"/>
      <c r="H105" s="354"/>
      <c r="I105" s="418"/>
      <c r="J105" s="419"/>
      <c r="K105" s="420"/>
      <c r="L105" s="345"/>
      <c r="M105" s="418"/>
      <c r="N105" s="419"/>
      <c r="O105" s="420"/>
      <c r="P105" s="345"/>
      <c r="Q105" s="418"/>
      <c r="R105" s="419"/>
      <c r="S105" s="420"/>
      <c r="T105" s="345"/>
      <c r="U105" s="418"/>
      <c r="V105" s="419"/>
      <c r="W105" s="420"/>
      <c r="X105" s="380"/>
      <c r="Y105" s="388"/>
      <c r="Z105" s="354"/>
      <c r="AA105" s="400"/>
      <c r="AB105" s="354"/>
      <c r="AC105" s="400"/>
      <c r="AD105" s="354"/>
      <c r="AE105" s="391"/>
      <c r="AF105" s="354"/>
      <c r="AG105" s="401"/>
      <c r="AH105" s="384"/>
      <c r="AI105" s="402"/>
      <c r="AJ105" s="384"/>
      <c r="AK105" s="402"/>
      <c r="AL105" s="384"/>
      <c r="AM105" s="403"/>
    </row>
    <row r="106" spans="1:39" ht="13">
      <c r="A106" s="393" t="str">
        <f>'Report 1'!$A$4</f>
        <v>Schedule of Revenues and Expenses by Category</v>
      </c>
      <c r="B106" s="344"/>
      <c r="C106" s="404"/>
      <c r="D106" s="414"/>
      <c r="E106" s="421" t="s">
        <v>164</v>
      </c>
      <c r="F106" s="422"/>
      <c r="G106" s="417"/>
      <c r="H106" s="354"/>
      <c r="I106" s="418"/>
      <c r="J106" s="419"/>
      <c r="K106" s="420"/>
      <c r="L106" s="345"/>
      <c r="M106" s="418"/>
      <c r="N106" s="419"/>
      <c r="O106" s="420"/>
      <c r="P106" s="345"/>
      <c r="Q106" s="418"/>
      <c r="R106" s="419"/>
      <c r="S106" s="420"/>
      <c r="T106" s="345"/>
      <c r="U106" s="418"/>
      <c r="V106" s="419"/>
      <c r="W106" s="420"/>
      <c r="X106" s="380"/>
      <c r="Y106" s="388"/>
      <c r="Z106" s="354"/>
      <c r="AA106" s="400"/>
      <c r="AB106" s="354"/>
      <c r="AC106" s="400"/>
      <c r="AD106" s="354"/>
      <c r="AE106" s="391"/>
      <c r="AF106" s="354"/>
      <c r="AG106" s="401"/>
      <c r="AH106" s="384"/>
      <c r="AI106" s="402"/>
      <c r="AJ106" s="384"/>
      <c r="AK106" s="402"/>
      <c r="AL106" s="384"/>
      <c r="AM106" s="403"/>
    </row>
    <row r="107" spans="1:39" ht="13">
      <c r="A107" s="393"/>
      <c r="B107" s="411">
        <f>'Report 1'!$A$70</f>
        <v>50</v>
      </c>
      <c r="C107" s="412" t="str">
        <f>'Report 1'!$B$70</f>
        <v>Value Added Services/Non-State Plan Approved Services</v>
      </c>
      <c r="D107" s="414"/>
      <c r="E107" s="423"/>
      <c r="F107" s="413" t="s">
        <v>16</v>
      </c>
      <c r="G107" s="417"/>
      <c r="H107" s="354"/>
      <c r="I107" s="394">
        <f>'Report 1'!$C$70</f>
        <v>0</v>
      </c>
      <c r="J107" s="392" t="s">
        <v>328</v>
      </c>
      <c r="K107" s="395">
        <f>'Report 8'!$C$36</f>
        <v>0</v>
      </c>
      <c r="L107" s="380"/>
      <c r="M107" s="394">
        <f>'Report 1'!$D$70</f>
        <v>0</v>
      </c>
      <c r="N107" s="392" t="s">
        <v>328</v>
      </c>
      <c r="O107" s="395">
        <f>'Report 8'!$D$36</f>
        <v>0</v>
      </c>
      <c r="P107" s="380"/>
      <c r="Q107" s="394">
        <f>'Report 1'!$E$70</f>
        <v>0</v>
      </c>
      <c r="R107" s="392" t="s">
        <v>328</v>
      </c>
      <c r="S107" s="395">
        <f>'Report 8'!$E$36</f>
        <v>0</v>
      </c>
      <c r="T107" s="380"/>
      <c r="U107" s="394">
        <f>'Report 1'!$F$70</f>
        <v>0</v>
      </c>
      <c r="V107" s="392" t="s">
        <v>328</v>
      </c>
      <c r="W107" s="395">
        <f>'Report 8'!$F$36</f>
        <v>0</v>
      </c>
      <c r="X107" s="380"/>
      <c r="Y107" s="394">
        <f t="shared" ref="Y107" si="80">I107-K107</f>
        <v>0</v>
      </c>
      <c r="Z107" s="354"/>
      <c r="AA107" s="396">
        <f t="shared" ref="AA107" si="81">M107-O107</f>
        <v>0</v>
      </c>
      <c r="AB107" s="354"/>
      <c r="AC107" s="396">
        <f t="shared" ref="AC107" si="82">Q107-S107</f>
        <v>0</v>
      </c>
      <c r="AD107" s="354"/>
      <c r="AE107" s="395">
        <f>U107-W107</f>
        <v>0</v>
      </c>
      <c r="AF107" s="354"/>
      <c r="AG107" s="397" t="str">
        <f>IF(ABS(Y107)&gt;$AS$13,"Threshold Exceeded!","----")</f>
        <v>----</v>
      </c>
      <c r="AH107" s="384"/>
      <c r="AI107" s="398" t="str">
        <f>IF(ABS(AA107)&gt;$AS$13,"Threshold Exceeded!","----")</f>
        <v>----</v>
      </c>
      <c r="AJ107" s="384"/>
      <c r="AK107" s="398" t="str">
        <f>IF(ABS(AC107)&gt;$AS$13,"Threshold Exceeded!","----")</f>
        <v>----</v>
      </c>
      <c r="AL107" s="384"/>
      <c r="AM107" s="399" t="str">
        <f>IF(ABS(AE107)&gt;$AS$13,"Threshold Exceeded!","----")</f>
        <v>----</v>
      </c>
    </row>
    <row r="108" spans="1:39" s="354" customFormat="1" ht="13">
      <c r="A108" s="393"/>
      <c r="B108" s="344"/>
      <c r="C108" s="404"/>
      <c r="D108" s="414"/>
      <c r="E108" s="423"/>
      <c r="F108" s="416"/>
      <c r="G108" s="417"/>
      <c r="I108" s="418"/>
      <c r="J108" s="419"/>
      <c r="K108" s="420"/>
      <c r="L108" s="345"/>
      <c r="M108" s="418"/>
      <c r="N108" s="419"/>
      <c r="O108" s="420"/>
      <c r="P108" s="345"/>
      <c r="Q108" s="418"/>
      <c r="R108" s="419"/>
      <c r="S108" s="420"/>
      <c r="T108" s="345"/>
      <c r="U108" s="418"/>
      <c r="V108" s="419"/>
      <c r="W108" s="420"/>
      <c r="X108" s="380"/>
      <c r="Y108" s="388"/>
      <c r="AA108" s="400"/>
      <c r="AC108" s="400"/>
      <c r="AE108" s="391"/>
      <c r="AG108" s="401"/>
      <c r="AH108" s="384"/>
      <c r="AI108" s="402"/>
      <c r="AJ108" s="384"/>
      <c r="AK108" s="402"/>
      <c r="AL108" s="384"/>
      <c r="AM108" s="403"/>
    </row>
    <row r="109" spans="1:39" ht="13">
      <c r="A109" s="386" t="str">
        <f>'Report 1'!$A$2</f>
        <v>Report 1</v>
      </c>
      <c r="B109" s="344"/>
      <c r="C109" s="404"/>
      <c r="D109" s="414"/>
      <c r="E109" s="415" t="str">
        <f>'Report 10'!$A$2</f>
        <v>Report 10</v>
      </c>
      <c r="F109" s="416"/>
      <c r="G109" s="417"/>
      <c r="H109" s="354"/>
      <c r="I109" s="418"/>
      <c r="J109" s="419"/>
      <c r="K109" s="420"/>
      <c r="L109" s="345"/>
      <c r="M109" s="418"/>
      <c r="N109" s="419"/>
      <c r="O109" s="420"/>
      <c r="P109" s="345"/>
      <c r="Q109" s="418"/>
      <c r="R109" s="419"/>
      <c r="S109" s="420"/>
      <c r="T109" s="345"/>
      <c r="U109" s="418"/>
      <c r="V109" s="419"/>
      <c r="W109" s="420"/>
      <c r="X109" s="380"/>
      <c r="Y109" s="388"/>
      <c r="Z109" s="354"/>
      <c r="AA109" s="400"/>
      <c r="AB109" s="354"/>
      <c r="AC109" s="400"/>
      <c r="AD109" s="354"/>
      <c r="AE109" s="391"/>
      <c r="AF109" s="354"/>
      <c r="AG109" s="401"/>
      <c r="AH109" s="384"/>
      <c r="AI109" s="402"/>
      <c r="AJ109" s="384"/>
      <c r="AK109" s="402"/>
      <c r="AL109" s="384"/>
      <c r="AM109" s="403"/>
    </row>
    <row r="110" spans="1:39" ht="13">
      <c r="A110" s="393" t="str">
        <f>'Report 1'!$A$4</f>
        <v>Schedule of Revenues and Expenses by Category</v>
      </c>
      <c r="B110" s="344"/>
      <c r="C110" s="404"/>
      <c r="D110" s="414"/>
      <c r="E110" s="421" t="str">
        <f>'Report 10'!$A$4</f>
        <v>Outlier Services Report</v>
      </c>
      <c r="F110" s="422"/>
      <c r="G110" s="417"/>
      <c r="H110" s="354"/>
      <c r="I110" s="418"/>
      <c r="J110" s="419"/>
      <c r="K110" s="420"/>
      <c r="L110" s="345"/>
      <c r="M110" s="418"/>
      <c r="N110" s="419"/>
      <c r="O110" s="420"/>
      <c r="P110" s="345"/>
      <c r="Q110" s="418"/>
      <c r="R110" s="419"/>
      <c r="S110" s="420"/>
      <c r="T110" s="345"/>
      <c r="U110" s="418"/>
      <c r="V110" s="419"/>
      <c r="W110" s="420"/>
      <c r="X110" s="380"/>
      <c r="Y110" s="388"/>
      <c r="Z110" s="354"/>
      <c r="AA110" s="400"/>
      <c r="AB110" s="354"/>
      <c r="AC110" s="400"/>
      <c r="AD110" s="354"/>
      <c r="AE110" s="391"/>
      <c r="AF110" s="354"/>
      <c r="AG110" s="401"/>
      <c r="AH110" s="384"/>
      <c r="AI110" s="402"/>
      <c r="AJ110" s="384"/>
      <c r="AK110" s="402"/>
      <c r="AL110" s="384"/>
      <c r="AM110" s="403"/>
    </row>
    <row r="111" spans="1:39" ht="13">
      <c r="A111" s="393"/>
      <c r="B111" s="411">
        <f>'Report 1'!$A$71</f>
        <v>51</v>
      </c>
      <c r="C111" s="412" t="str">
        <f>'Report 1'!$B$71</f>
        <v>Other - Outlier Services (Provide Detail in Outlier Report)</v>
      </c>
      <c r="D111" s="414"/>
      <c r="E111" s="423"/>
      <c r="F111" s="413" t="s">
        <v>16</v>
      </c>
      <c r="G111" s="417"/>
      <c r="H111" s="354"/>
      <c r="I111" s="394">
        <f>'Report 1'!$C$71</f>
        <v>0</v>
      </c>
      <c r="J111" s="392" t="s">
        <v>328</v>
      </c>
      <c r="K111" s="395">
        <f>'Report 10'!$F$64</f>
        <v>0</v>
      </c>
      <c r="L111" s="380"/>
      <c r="M111" s="394">
        <f>'Report 1'!$D$71</f>
        <v>0</v>
      </c>
      <c r="N111" s="392" t="s">
        <v>328</v>
      </c>
      <c r="O111" s="395">
        <f>'Report 10'!$H$64</f>
        <v>0</v>
      </c>
      <c r="P111" s="380"/>
      <c r="Q111" s="394">
        <f>'Report 1'!$E$71</f>
        <v>0</v>
      </c>
      <c r="R111" s="392" t="s">
        <v>328</v>
      </c>
      <c r="S111" s="395">
        <f>'Report 10'!$J$64</f>
        <v>0</v>
      </c>
      <c r="T111" s="380"/>
      <c r="U111" s="394">
        <f>'Report 1'!$F$71</f>
        <v>0</v>
      </c>
      <c r="V111" s="392" t="s">
        <v>328</v>
      </c>
      <c r="W111" s="395">
        <f>'Report 10'!$L$64</f>
        <v>0</v>
      </c>
      <c r="X111" s="380"/>
      <c r="Y111" s="394">
        <f t="shared" ref="Y111" si="83">I111-K111</f>
        <v>0</v>
      </c>
      <c r="Z111" s="354"/>
      <c r="AA111" s="396">
        <f t="shared" ref="AA111" si="84">M111-O111</f>
        <v>0</v>
      </c>
      <c r="AB111" s="354"/>
      <c r="AC111" s="396">
        <f t="shared" ref="AC111" si="85">Q111-S111</f>
        <v>0</v>
      </c>
      <c r="AD111" s="354"/>
      <c r="AE111" s="395">
        <f>U111-W111</f>
        <v>0</v>
      </c>
      <c r="AF111" s="354"/>
      <c r="AG111" s="397" t="str">
        <f>IF(ABS(Y111)&gt;$AS$13,"Threshold Exceeded!","----")</f>
        <v>----</v>
      </c>
      <c r="AH111" s="384"/>
      <c r="AI111" s="398" t="str">
        <f>IF(ABS(AA111)&gt;$AS$13,"Threshold Exceeded!","----")</f>
        <v>----</v>
      </c>
      <c r="AJ111" s="384"/>
      <c r="AK111" s="398" t="str">
        <f>IF(ABS(AC111)&gt;$AS$13,"Threshold Exceeded!","----")</f>
        <v>----</v>
      </c>
      <c r="AL111" s="384"/>
      <c r="AM111" s="399" t="str">
        <f>IF(ABS(AE111)&gt;$AS$13,"Threshold Exceeded!","----")</f>
        <v>----</v>
      </c>
    </row>
    <row r="112" spans="1:39" ht="13">
      <c r="A112" s="424"/>
      <c r="B112" s="425"/>
      <c r="C112" s="426"/>
      <c r="D112" s="414"/>
      <c r="E112" s="427"/>
      <c r="F112" s="428"/>
      <c r="G112" s="429"/>
      <c r="H112" s="354"/>
      <c r="I112" s="430"/>
      <c r="J112" s="431"/>
      <c r="K112" s="432"/>
      <c r="L112" s="345"/>
      <c r="M112" s="430"/>
      <c r="N112" s="431"/>
      <c r="O112" s="432"/>
      <c r="P112" s="345"/>
      <c r="Q112" s="430"/>
      <c r="R112" s="431"/>
      <c r="S112" s="432"/>
      <c r="T112" s="345"/>
      <c r="U112" s="430"/>
      <c r="V112" s="431"/>
      <c r="W112" s="432"/>
      <c r="X112" s="380"/>
      <c r="Y112" s="433"/>
      <c r="Z112" s="352"/>
      <c r="AA112" s="434"/>
      <c r="AB112" s="352"/>
      <c r="AC112" s="434"/>
      <c r="AD112" s="352"/>
      <c r="AE112" s="435"/>
      <c r="AF112" s="354"/>
      <c r="AG112" s="436"/>
      <c r="AH112" s="437"/>
      <c r="AI112" s="438"/>
      <c r="AJ112" s="437"/>
      <c r="AK112" s="438"/>
      <c r="AL112" s="437"/>
      <c r="AM112" s="439"/>
    </row>
    <row r="113" spans="8:23">
      <c r="H113" s="354"/>
      <c r="I113" s="442"/>
      <c r="K113" s="442"/>
      <c r="M113" s="442"/>
      <c r="O113" s="442"/>
      <c r="Q113" s="442"/>
      <c r="S113" s="442"/>
      <c r="U113" s="442"/>
      <c r="W113" s="442"/>
    </row>
    <row r="114" spans="8:23">
      <c r="H114" s="354"/>
      <c r="I114" s="442"/>
      <c r="K114" s="442"/>
      <c r="M114" s="442"/>
      <c r="O114" s="442"/>
      <c r="Q114" s="442"/>
      <c r="S114" s="442"/>
      <c r="U114" s="442"/>
      <c r="W114" s="442"/>
    </row>
    <row r="115" spans="8:23">
      <c r="H115" s="354"/>
      <c r="I115" s="442"/>
      <c r="K115" s="442"/>
      <c r="M115" s="442"/>
      <c r="O115" s="442"/>
      <c r="Q115" s="442"/>
      <c r="S115" s="442"/>
      <c r="U115" s="442"/>
      <c r="W115" s="442"/>
    </row>
    <row r="116" spans="8:23">
      <c r="H116" s="354"/>
      <c r="I116" s="442"/>
      <c r="K116" s="442"/>
      <c r="M116" s="442"/>
      <c r="O116" s="442"/>
      <c r="Q116" s="442"/>
      <c r="S116" s="442"/>
      <c r="U116" s="442"/>
      <c r="W116" s="442"/>
    </row>
    <row r="117" spans="8:23">
      <c r="I117" s="442"/>
      <c r="K117" s="442"/>
      <c r="M117" s="442"/>
      <c r="O117" s="442"/>
      <c r="Q117" s="442"/>
      <c r="S117" s="442"/>
      <c r="U117" s="442"/>
      <c r="W117" s="442"/>
    </row>
    <row r="118" spans="8:23">
      <c r="I118" s="442"/>
      <c r="K118" s="442"/>
      <c r="M118" s="442"/>
      <c r="O118" s="442"/>
      <c r="Q118" s="442"/>
      <c r="S118" s="442"/>
      <c r="U118" s="442"/>
      <c r="W118" s="442"/>
    </row>
    <row r="119" spans="8:23">
      <c r="I119" s="442"/>
      <c r="K119" s="442"/>
      <c r="M119" s="442"/>
      <c r="O119" s="442"/>
      <c r="Q119" s="442"/>
      <c r="S119" s="442"/>
      <c r="U119" s="442"/>
      <c r="W119" s="442"/>
    </row>
    <row r="120" spans="8:23">
      <c r="M120" s="442"/>
    </row>
    <row r="121" spans="8:23">
      <c r="M121" s="442"/>
    </row>
    <row r="122" spans="8:23">
      <c r="M122" s="442"/>
    </row>
    <row r="123" spans="8:23">
      <c r="M123" s="442"/>
    </row>
  </sheetData>
  <sheetProtection algorithmName="SHA-512" hashValue="+7Z7rPNtISV/fF+ZXUVcqarGQSx+DIDnY3NBCaOySgISN6H3cTusxYWEum8idZ/L/OGIDr7Ia5wN16L9cn6C8A==" saltValue="hNgWCTVIoNx4rXWw5Vdl3g==" spinCount="100000" sheet="1" objects="1" scenarios="1"/>
  <conditionalFormatting sqref="G13:G14">
    <cfRule type="expression" dxfId="0" priority="1">
      <formula>$G$14&gt;0</formula>
    </cfRule>
  </conditionalFormatting>
  <pageMargins left="0.45" right="0.45" top="0.5" bottom="0.5" header="0.25" footer="0.25"/>
  <pageSetup scale="30" orientation="landscape" r:id="rId1"/>
  <headerFooter scaleWithDoc="0">
    <oddHeader xml:space="preserve">&amp;RState of New Mexico </oddHeader>
    <oddFooter>&amp;LVersion 4.0&amp;RPage &amp;P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T3472"/>
  <sheetViews>
    <sheetView showGridLines="0" zoomScale="85" zoomScaleNormal="85" workbookViewId="0"/>
  </sheetViews>
  <sheetFormatPr defaultRowHeight="10"/>
  <cols>
    <col min="1" max="1" width="4.44140625" customWidth="1"/>
    <col min="2" max="8" width="16" customWidth="1"/>
    <col min="9" max="9" width="21.109375" customWidth="1"/>
    <col min="10" max="12" width="16" customWidth="1"/>
    <col min="13" max="13" width="46.6640625" customWidth="1"/>
    <col min="14" max="14" width="16" customWidth="1"/>
    <col min="15" max="15" width="21.109375" bestFit="1" customWidth="1"/>
    <col min="16" max="16" width="16" customWidth="1"/>
    <col min="17" max="17" width="65.33203125" bestFit="1" customWidth="1"/>
    <col min="18" max="18" width="16" customWidth="1"/>
    <col min="19" max="21" width="16.109375" customWidth="1"/>
    <col min="22" max="22" width="4.44140625" customWidth="1"/>
    <col min="23" max="29" width="16" customWidth="1"/>
    <col min="30" max="30" width="21.109375" customWidth="1"/>
    <col min="31" max="33" width="16" customWidth="1"/>
    <col min="34" max="34" width="46.6640625" bestFit="1" customWidth="1"/>
    <col min="35" max="35" width="16" customWidth="1"/>
    <col min="36" max="36" width="16.109375" customWidth="1"/>
    <col min="37" max="37" width="4.44140625" customWidth="1"/>
    <col min="38" max="44" width="16" customWidth="1"/>
    <col min="45" max="45" width="21.109375" customWidth="1"/>
    <col min="46" max="50" width="16" customWidth="1"/>
    <col min="51" max="51" width="21.109375" bestFit="1" customWidth="1"/>
    <col min="52" max="52" width="16" customWidth="1"/>
    <col min="53" max="53" width="65.33203125" bestFit="1" customWidth="1"/>
    <col min="54" max="54" width="16" customWidth="1"/>
    <col min="55" max="61" width="16.109375" customWidth="1"/>
    <col min="62" max="62" width="4.44140625" customWidth="1"/>
    <col min="63" max="69" width="16" customWidth="1"/>
    <col min="70" max="70" width="21.109375" customWidth="1"/>
    <col min="71" max="73" width="16" customWidth="1"/>
    <col min="74" max="74" width="46.6640625" customWidth="1"/>
    <col min="75" max="76" width="16" customWidth="1"/>
    <col min="77" max="77" width="55.33203125" bestFit="1" customWidth="1"/>
    <col min="78" max="78" width="16" customWidth="1"/>
    <col min="79" max="79" width="16.109375" customWidth="1"/>
    <col min="80" max="80" width="4.44140625" customWidth="1"/>
    <col min="81" max="87" width="16" customWidth="1"/>
    <col min="88" max="88" width="21.109375" customWidth="1"/>
    <col min="89" max="91" width="16" customWidth="1"/>
    <col min="92" max="92" width="46.6640625" customWidth="1"/>
    <col min="93" max="93" width="16" customWidth="1"/>
    <col min="94" max="94" width="21.109375" customWidth="1"/>
    <col min="95" max="95" width="16" customWidth="1"/>
    <col min="96" max="96" width="65.33203125" bestFit="1" customWidth="1"/>
    <col min="97" max="97" width="16" customWidth="1"/>
    <col min="98" max="100" width="16.109375" customWidth="1"/>
    <col min="101" max="101" width="4.44140625" customWidth="1"/>
    <col min="102" max="105" width="16" customWidth="1"/>
    <col min="106" max="106" width="21.109375" customWidth="1"/>
    <col min="107" max="107" width="16" customWidth="1"/>
    <col min="108" max="108" width="16" style="7" customWidth="1"/>
    <col min="109" max="109" width="16" customWidth="1"/>
    <col min="110" max="110" width="29" bestFit="1" customWidth="1"/>
    <col min="111" max="121" width="20.109375" customWidth="1"/>
    <col min="122" max="122" width="4.44140625" customWidth="1"/>
  </cols>
  <sheetData>
    <row r="1" spans="1:124" ht="12" customHeight="1">
      <c r="A1" s="7"/>
      <c r="V1" s="7"/>
      <c r="AK1" s="7"/>
      <c r="BJ1" s="7"/>
      <c r="CA1" t="s">
        <v>414</v>
      </c>
      <c r="CB1" s="7"/>
      <c r="CW1" s="7"/>
      <c r="DR1" s="7"/>
    </row>
    <row r="2" spans="1:124" ht="18" customHeight="1">
      <c r="A2" s="7"/>
      <c r="B2" s="625" t="s">
        <v>496</v>
      </c>
      <c r="Q2" s="626"/>
      <c r="V2" s="7"/>
      <c r="W2" s="625" t="s">
        <v>497</v>
      </c>
      <c r="AI2" s="626"/>
      <c r="AK2" s="7"/>
      <c r="AL2" s="625" t="s">
        <v>498</v>
      </c>
      <c r="BA2" s="627"/>
      <c r="BJ2" s="7"/>
      <c r="BK2" s="625" t="s">
        <v>499</v>
      </c>
      <c r="BY2" s="626"/>
      <c r="CB2" s="7"/>
      <c r="CC2" s="625" t="s">
        <v>415</v>
      </c>
      <c r="CR2" s="626"/>
      <c r="CW2" s="7"/>
      <c r="CX2" s="625" t="s">
        <v>500</v>
      </c>
      <c r="DR2" s="7"/>
    </row>
    <row r="3" spans="1:124" ht="18" customHeight="1">
      <c r="A3" s="7"/>
      <c r="B3" s="628" t="s">
        <v>416</v>
      </c>
      <c r="C3" s="7"/>
      <c r="D3" s="7"/>
      <c r="E3" s="7"/>
      <c r="Q3" s="626"/>
      <c r="V3" s="7"/>
      <c r="W3" s="628" t="s">
        <v>417</v>
      </c>
      <c r="AI3" s="626"/>
      <c r="AK3" s="7"/>
      <c r="AL3" s="628" t="s">
        <v>418</v>
      </c>
      <c r="BA3" s="627"/>
      <c r="BJ3" s="7"/>
      <c r="BK3" s="628" t="s">
        <v>419</v>
      </c>
      <c r="BY3" s="626"/>
      <c r="CB3" s="7"/>
      <c r="CC3" s="628" t="s">
        <v>420</v>
      </c>
      <c r="CR3" s="626"/>
      <c r="CW3" s="7"/>
      <c r="CX3" s="628" t="s">
        <v>465</v>
      </c>
      <c r="DG3" s="629"/>
      <c r="DR3" s="7"/>
    </row>
    <row r="4" spans="1:124" ht="18" customHeight="1">
      <c r="A4" s="7"/>
      <c r="B4" s="183" t="s">
        <v>494</v>
      </c>
      <c r="Q4" s="626"/>
      <c r="V4" s="7"/>
      <c r="W4" s="183" t="s">
        <v>494</v>
      </c>
      <c r="AI4" s="626"/>
      <c r="AK4" s="7"/>
      <c r="AL4" s="183" t="s">
        <v>494</v>
      </c>
      <c r="BA4" s="627"/>
      <c r="BJ4" s="7"/>
      <c r="BK4" s="183" t="s">
        <v>494</v>
      </c>
      <c r="BY4" s="626"/>
      <c r="CB4" s="7"/>
      <c r="CC4" s="183" t="s">
        <v>494</v>
      </c>
      <c r="CR4" s="626"/>
      <c r="CW4" s="7"/>
      <c r="CX4" s="183" t="s">
        <v>494</v>
      </c>
      <c r="DG4" s="629"/>
      <c r="DR4" s="7"/>
    </row>
    <row r="5" spans="1:124" ht="12" customHeight="1">
      <c r="A5" s="7"/>
      <c r="B5" s="625"/>
      <c r="Q5" s="626"/>
      <c r="V5" s="7"/>
      <c r="W5" s="625"/>
      <c r="AI5" s="626"/>
      <c r="AK5" s="7"/>
      <c r="AL5" s="625"/>
      <c r="BA5" s="627"/>
      <c r="BJ5" s="7"/>
      <c r="BK5" s="625"/>
      <c r="BY5" s="626"/>
      <c r="CB5" s="7"/>
      <c r="CC5" s="625"/>
      <c r="CR5" s="626"/>
      <c r="CW5" s="7"/>
      <c r="CX5" s="625"/>
    </row>
    <row r="6" spans="1:124" ht="18" customHeight="1">
      <c r="A6" s="7"/>
      <c r="B6" s="625" t="str">
        <f>"MCO Name:  "&amp;'Information Input'!$F$14</f>
        <v xml:space="preserve">MCO Name:  </v>
      </c>
      <c r="Q6" s="626"/>
      <c r="V6" s="7"/>
      <c r="W6" s="625" t="str">
        <f>"MCO Name:  "&amp;'Information Input'!$F$14</f>
        <v xml:space="preserve">MCO Name:  </v>
      </c>
      <c r="AI6" s="626"/>
      <c r="AK6" s="7"/>
      <c r="AL6" s="625" t="str">
        <f>"MCO Name:  "&amp;'Information Input'!$F$14</f>
        <v xml:space="preserve">MCO Name:  </v>
      </c>
      <c r="BA6" s="627"/>
      <c r="BJ6" s="7"/>
      <c r="BK6" s="625" t="str">
        <f>"MCO Name:  "&amp;'Information Input'!$F$14</f>
        <v xml:space="preserve">MCO Name:  </v>
      </c>
      <c r="BY6" s="626"/>
      <c r="CB6" s="7"/>
      <c r="CC6" s="625" t="str">
        <f>"MCO Name:  "&amp;'Information Input'!$F$14</f>
        <v xml:space="preserve">MCO Name:  </v>
      </c>
      <c r="CR6" s="626"/>
      <c r="CW6" s="7"/>
      <c r="CX6" s="625" t="str">
        <f>"MCO Name:  "&amp;'Information Input'!$F$14</f>
        <v xml:space="preserve">MCO Name:  </v>
      </c>
      <c r="DG6" s="629"/>
      <c r="DR6" s="7"/>
    </row>
    <row r="7" spans="1:124" ht="18" customHeight="1">
      <c r="A7" s="7"/>
      <c r="B7" s="628" t="str">
        <f>"Report Submission Type:  "&amp;TEXT('Information Input'!$J$22,"mm/dd/yyyy")</f>
        <v>Report Submission Type:  Quarterly</v>
      </c>
      <c r="Q7" s="626"/>
      <c r="V7" s="7"/>
      <c r="W7" s="628" t="str">
        <f>"Report Submission Type:  "&amp;TEXT('Information Input'!$J$22,"mm/dd/yyyy")</f>
        <v>Report Submission Type:  Quarterly</v>
      </c>
      <c r="AI7" s="626"/>
      <c r="AK7" s="7"/>
      <c r="AL7" s="628" t="str">
        <f>"Report Submission Type:  "&amp;TEXT('Information Input'!$J$22,"mm/dd/yyyy")</f>
        <v>Report Submission Type:  Quarterly</v>
      </c>
      <c r="BA7" s="627"/>
      <c r="BJ7" s="7"/>
      <c r="BK7" s="628" t="str">
        <f>"Report Submission Type:  "&amp;TEXT('Information Input'!$J$22,"mm/dd/yyyy")</f>
        <v>Report Submission Type:  Quarterly</v>
      </c>
      <c r="BY7" s="626"/>
      <c r="CB7" s="7"/>
      <c r="CC7" s="628" t="str">
        <f>"Report Submission Type:  "&amp;TEXT('Information Input'!$J$22,"mm/dd/yyyy")</f>
        <v>Report Submission Type:  Quarterly</v>
      </c>
      <c r="CR7" s="626"/>
      <c r="CW7" s="7"/>
      <c r="CX7" s="628" t="str">
        <f>"Report Submission Type:  "&amp;TEXT('Information Input'!$J$22,"mm/dd/yyyy")</f>
        <v>Report Submission Type:  Quarterly</v>
      </c>
      <c r="DG7" s="629"/>
      <c r="DR7" s="7"/>
    </row>
    <row r="8" spans="1:124" ht="18" customHeight="1">
      <c r="A8" s="7"/>
      <c r="B8" s="630" t="str">
        <f>"Calendar Year Reporting Cycle:  "&amp;'Information Input'!$J$18</f>
        <v>Calendar Year Reporting Cycle:  2019</v>
      </c>
      <c r="Q8" s="626"/>
      <c r="V8" s="7"/>
      <c r="W8" s="630" t="str">
        <f>"Calendar Year Reporting Cycle:  "&amp;'Information Input'!$J$18</f>
        <v>Calendar Year Reporting Cycle:  2019</v>
      </c>
      <c r="AI8" s="626"/>
      <c r="AK8" s="7"/>
      <c r="AL8" s="630" t="str">
        <f>"Calendar Year Reporting Cycle:  "&amp;'Information Input'!$J$18</f>
        <v>Calendar Year Reporting Cycle:  2019</v>
      </c>
      <c r="BA8" s="627"/>
      <c r="BJ8" s="7"/>
      <c r="BK8" s="630" t="str">
        <f>"Calendar Year Reporting Cycle:  "&amp;'Information Input'!$J$18</f>
        <v>Calendar Year Reporting Cycle:  2019</v>
      </c>
      <c r="BY8" s="626"/>
      <c r="CB8" s="7"/>
      <c r="CC8" s="630" t="str">
        <f>"Calendar Year Reporting Cycle:  "&amp;'Information Input'!$J$18</f>
        <v>Calendar Year Reporting Cycle:  2019</v>
      </c>
      <c r="CR8" s="626"/>
      <c r="CW8" s="7"/>
      <c r="CX8" s="630" t="str">
        <f>"Calendar Year Reporting Cycle:  "&amp;'Information Input'!$J$18</f>
        <v>Calendar Year Reporting Cycle:  2019</v>
      </c>
      <c r="DG8" s="629"/>
      <c r="DR8" s="7"/>
    </row>
    <row r="9" spans="1:124" ht="18" customHeight="1">
      <c r="A9" s="7"/>
      <c r="B9" s="628" t="str">
        <f>"Report Period Ending:  "&amp;TEXT('Information Input'!$H$30,"mm/dd/yyyy")</f>
        <v>Report Period Ending:  03/31/2019</v>
      </c>
      <c r="M9" s="475"/>
      <c r="Q9" s="626"/>
      <c r="V9" s="7"/>
      <c r="W9" s="628" t="str">
        <f>"Report Period Ending:  "&amp;TEXT('Information Input'!$H$30,"mm/dd/yyyy")</f>
        <v>Report Period Ending:  03/31/2019</v>
      </c>
      <c r="AI9" s="626"/>
      <c r="AK9" s="7"/>
      <c r="AL9" s="628" t="str">
        <f>"Report Period Ending:  "&amp;TEXT('Information Input'!$H$30,"mm/dd/yyyy")</f>
        <v>Report Period Ending:  03/31/2019</v>
      </c>
      <c r="BA9" s="627"/>
      <c r="BJ9" s="7"/>
      <c r="BK9" s="628" t="str">
        <f>"Report Period Ending:  "&amp;TEXT('Information Input'!$H$30,"mm/dd/yyyy")</f>
        <v>Report Period Ending:  03/31/2019</v>
      </c>
      <c r="BY9" s="626"/>
      <c r="CB9" s="7"/>
      <c r="CC9" s="628" t="str">
        <f>"Report Period Ending:  "&amp;TEXT('Information Input'!$H$30,"mm/dd/yyyy")</f>
        <v>Report Period Ending:  03/31/2019</v>
      </c>
      <c r="CR9" s="626"/>
      <c r="CW9" s="7"/>
      <c r="CX9" s="628" t="str">
        <f>"Report Period Ending:  "&amp;TEXT('Information Input'!$H$30,"mm/dd/yyyy")</f>
        <v>Report Period Ending:  03/31/2019</v>
      </c>
      <c r="DG9" s="629"/>
      <c r="DR9" s="7"/>
    </row>
    <row r="10" spans="1:124" ht="12" customHeight="1">
      <c r="A10" s="7"/>
      <c r="V10" s="7"/>
      <c r="AK10" s="7"/>
      <c r="BJ10" s="7"/>
      <c r="CB10" s="7"/>
      <c r="CW10" s="7"/>
      <c r="DR10" s="7"/>
    </row>
    <row r="11" spans="1:124" ht="31.5">
      <c r="A11" s="7"/>
      <c r="B11" s="631" t="s">
        <v>421</v>
      </c>
      <c r="C11" s="631" t="s">
        <v>422</v>
      </c>
      <c r="D11" s="631" t="s">
        <v>423</v>
      </c>
      <c r="E11" s="631" t="s">
        <v>424</v>
      </c>
      <c r="F11" s="631" t="s">
        <v>256</v>
      </c>
      <c r="G11" s="631" t="s">
        <v>257</v>
      </c>
      <c r="H11" s="631" t="s">
        <v>117</v>
      </c>
      <c r="I11" s="631" t="s">
        <v>425</v>
      </c>
      <c r="J11" s="631" t="s">
        <v>426</v>
      </c>
      <c r="K11" s="631" t="s">
        <v>427</v>
      </c>
      <c r="L11" s="631" t="s">
        <v>428</v>
      </c>
      <c r="M11" s="631" t="s">
        <v>199</v>
      </c>
      <c r="N11" s="631" t="s">
        <v>429</v>
      </c>
      <c r="O11" s="631" t="s">
        <v>430</v>
      </c>
      <c r="P11" s="631" t="s">
        <v>431</v>
      </c>
      <c r="Q11" s="631" t="s">
        <v>432</v>
      </c>
      <c r="R11" s="631" t="s">
        <v>433</v>
      </c>
      <c r="S11" s="631" t="s">
        <v>15</v>
      </c>
      <c r="T11" s="631" t="s">
        <v>130</v>
      </c>
      <c r="U11" s="631" t="s">
        <v>63</v>
      </c>
      <c r="V11" s="7"/>
      <c r="W11" s="632" t="s">
        <v>421</v>
      </c>
      <c r="X11" s="632" t="s">
        <v>422</v>
      </c>
      <c r="Y11" s="632" t="s">
        <v>423</v>
      </c>
      <c r="Z11" s="632" t="s">
        <v>424</v>
      </c>
      <c r="AA11" s="632" t="s">
        <v>256</v>
      </c>
      <c r="AB11" s="632" t="s">
        <v>257</v>
      </c>
      <c r="AC11" s="632" t="s">
        <v>117</v>
      </c>
      <c r="AD11" s="632" t="s">
        <v>425</v>
      </c>
      <c r="AE11" s="632" t="s">
        <v>426</v>
      </c>
      <c r="AF11" s="632" t="s">
        <v>427</v>
      </c>
      <c r="AG11" s="632" t="s">
        <v>428</v>
      </c>
      <c r="AH11" s="632" t="s">
        <v>199</v>
      </c>
      <c r="AI11" s="631" t="s">
        <v>429</v>
      </c>
      <c r="AJ11" s="632" t="s">
        <v>15</v>
      </c>
      <c r="AK11" s="7"/>
      <c r="AL11" s="632" t="s">
        <v>421</v>
      </c>
      <c r="AM11" s="632" t="s">
        <v>422</v>
      </c>
      <c r="AN11" s="632" t="s">
        <v>423</v>
      </c>
      <c r="AO11" s="632" t="s">
        <v>424</v>
      </c>
      <c r="AP11" s="632" t="s">
        <v>256</v>
      </c>
      <c r="AQ11" s="632" t="s">
        <v>257</v>
      </c>
      <c r="AR11" s="632" t="s">
        <v>117</v>
      </c>
      <c r="AS11" s="632" t="s">
        <v>425</v>
      </c>
      <c r="AT11" s="632" t="s">
        <v>426</v>
      </c>
      <c r="AU11" s="632" t="s">
        <v>427</v>
      </c>
      <c r="AV11" s="632" t="s">
        <v>428</v>
      </c>
      <c r="AW11" s="632" t="s">
        <v>199</v>
      </c>
      <c r="AX11" s="631" t="s">
        <v>429</v>
      </c>
      <c r="AY11" s="631" t="s">
        <v>430</v>
      </c>
      <c r="AZ11" s="631" t="s">
        <v>431</v>
      </c>
      <c r="BA11" s="631" t="s">
        <v>432</v>
      </c>
      <c r="BB11" s="631" t="s">
        <v>433</v>
      </c>
      <c r="BC11" s="632" t="s">
        <v>49</v>
      </c>
      <c r="BD11" s="632" t="s">
        <v>50</v>
      </c>
      <c r="BE11" s="632" t="s">
        <v>333</v>
      </c>
      <c r="BF11" s="632" t="s">
        <v>13</v>
      </c>
      <c r="BG11" s="632" t="s">
        <v>14</v>
      </c>
      <c r="BH11" s="632" t="s">
        <v>230</v>
      </c>
      <c r="BI11" s="632" t="s">
        <v>16</v>
      </c>
      <c r="BJ11" s="7"/>
      <c r="BK11" s="632" t="s">
        <v>421</v>
      </c>
      <c r="BL11" s="632" t="s">
        <v>422</v>
      </c>
      <c r="BM11" s="632" t="s">
        <v>423</v>
      </c>
      <c r="BN11" s="632" t="s">
        <v>424</v>
      </c>
      <c r="BO11" s="632" t="s">
        <v>256</v>
      </c>
      <c r="BP11" s="632" t="s">
        <v>257</v>
      </c>
      <c r="BQ11" s="632" t="s">
        <v>117</v>
      </c>
      <c r="BR11" s="632" t="s">
        <v>425</v>
      </c>
      <c r="BS11" s="632" t="s">
        <v>426</v>
      </c>
      <c r="BT11" s="632" t="s">
        <v>427</v>
      </c>
      <c r="BU11" s="632" t="s">
        <v>428</v>
      </c>
      <c r="BV11" s="632" t="s">
        <v>199</v>
      </c>
      <c r="BW11" s="631" t="s">
        <v>429</v>
      </c>
      <c r="BX11" s="631" t="s">
        <v>431</v>
      </c>
      <c r="BY11" s="631" t="s">
        <v>432</v>
      </c>
      <c r="BZ11" s="632" t="s">
        <v>434</v>
      </c>
      <c r="CA11" s="632" t="s">
        <v>435</v>
      </c>
      <c r="CB11" s="7"/>
      <c r="CC11" s="632" t="s">
        <v>421</v>
      </c>
      <c r="CD11" s="632" t="s">
        <v>422</v>
      </c>
      <c r="CE11" s="632" t="s">
        <v>423</v>
      </c>
      <c r="CF11" s="632" t="s">
        <v>424</v>
      </c>
      <c r="CG11" s="632" t="s">
        <v>256</v>
      </c>
      <c r="CH11" s="632" t="s">
        <v>257</v>
      </c>
      <c r="CI11" s="632" t="s">
        <v>117</v>
      </c>
      <c r="CJ11" s="632" t="s">
        <v>425</v>
      </c>
      <c r="CK11" s="632" t="s">
        <v>426</v>
      </c>
      <c r="CL11" s="632" t="s">
        <v>427</v>
      </c>
      <c r="CM11" s="632" t="s">
        <v>428</v>
      </c>
      <c r="CN11" s="632" t="s">
        <v>199</v>
      </c>
      <c r="CO11" s="631" t="s">
        <v>429</v>
      </c>
      <c r="CP11" s="632" t="s">
        <v>430</v>
      </c>
      <c r="CQ11" s="631" t="s">
        <v>431</v>
      </c>
      <c r="CR11" s="631" t="s">
        <v>432</v>
      </c>
      <c r="CS11" s="632" t="s">
        <v>433</v>
      </c>
      <c r="CT11" s="632" t="s">
        <v>15</v>
      </c>
      <c r="CU11" s="632" t="s">
        <v>130</v>
      </c>
      <c r="CV11" s="632" t="s">
        <v>436</v>
      </c>
      <c r="CW11" s="7"/>
      <c r="CX11" s="632" t="s">
        <v>421</v>
      </c>
      <c r="CY11" s="632" t="s">
        <v>422</v>
      </c>
      <c r="CZ11" s="632" t="s">
        <v>423</v>
      </c>
      <c r="DA11" s="632" t="s">
        <v>117</v>
      </c>
      <c r="DB11" s="632" t="s">
        <v>425</v>
      </c>
      <c r="DC11" s="632" t="s">
        <v>426</v>
      </c>
      <c r="DD11" s="632" t="s">
        <v>437</v>
      </c>
      <c r="DE11" s="631" t="s">
        <v>429</v>
      </c>
      <c r="DF11" s="632" t="s">
        <v>438</v>
      </c>
      <c r="DG11" s="632" t="s">
        <v>439</v>
      </c>
      <c r="DH11" s="632" t="s">
        <v>440</v>
      </c>
      <c r="DI11" s="632" t="s">
        <v>333</v>
      </c>
      <c r="DJ11" s="632" t="s">
        <v>13</v>
      </c>
      <c r="DK11" s="632" t="s">
        <v>48</v>
      </c>
      <c r="DL11" s="632" t="s">
        <v>47</v>
      </c>
      <c r="DM11" s="632" t="s">
        <v>441</v>
      </c>
      <c r="DN11" s="632" t="s">
        <v>442</v>
      </c>
      <c r="DO11" s="632" t="s">
        <v>242</v>
      </c>
      <c r="DP11" s="632" t="s">
        <v>443</v>
      </c>
      <c r="DQ11" s="632" t="s">
        <v>444</v>
      </c>
      <c r="DR11" s="7"/>
    </row>
    <row r="12" spans="1:124">
      <c r="A12" s="7"/>
      <c r="B12" s="633" t="s">
        <v>463</v>
      </c>
      <c r="C12" s="634">
        <v>1</v>
      </c>
      <c r="D12" s="635" t="str">
        <f>'Information Input'!$M$14</f>
        <v xml:space="preserve">      -      </v>
      </c>
      <c r="E12" s="635" t="s">
        <v>24</v>
      </c>
      <c r="F12" s="636">
        <f t="shared" ref="F12:F43" si="0">DATE(K12,1,1)</f>
        <v>43466</v>
      </c>
      <c r="G12" s="636">
        <f t="shared" ref="G12:G43" si="1">DATE(K12,3,31)</f>
        <v>43555</v>
      </c>
      <c r="H12" s="637">
        <f>'Information Input'!$H$35</f>
        <v>43555</v>
      </c>
      <c r="I12" s="635" t="str">
        <f>'Information Input'!$J$22</f>
        <v>Quarterly</v>
      </c>
      <c r="J12" s="637">
        <f>'Information Input'!$H$30</f>
        <v>43555</v>
      </c>
      <c r="K12" s="635">
        <f>'Information Input'!$J$18</f>
        <v>2019</v>
      </c>
      <c r="L12" s="638" t="s">
        <v>365</v>
      </c>
      <c r="M12" s="639" t="s">
        <v>370</v>
      </c>
      <c r="N12" s="640" t="s">
        <v>462</v>
      </c>
      <c r="O12" s="641" t="s">
        <v>445</v>
      </c>
      <c r="P12" s="635">
        <v>2</v>
      </c>
      <c r="Q12" s="640" t="s">
        <v>12</v>
      </c>
      <c r="R12" s="640" t="s">
        <v>268</v>
      </c>
      <c r="S12" s="642">
        <f>'Report 1'!$C$18</f>
        <v>0</v>
      </c>
      <c r="T12" s="643">
        <f>'Report 1'!$C$20</f>
        <v>0</v>
      </c>
      <c r="U12" s="644">
        <f>'Report 1'!$C$106</f>
        <v>0</v>
      </c>
      <c r="V12" s="7"/>
      <c r="W12" s="640" t="s">
        <v>463</v>
      </c>
      <c r="X12" s="635">
        <v>1</v>
      </c>
      <c r="Y12" s="635" t="str">
        <f>'Information Input'!$M$14</f>
        <v xml:space="preserve">      -      </v>
      </c>
      <c r="Z12" s="635" t="s">
        <v>24</v>
      </c>
      <c r="AA12" s="636">
        <f>DATE(AF12,1,1)</f>
        <v>43466</v>
      </c>
      <c r="AB12" s="636">
        <f>DATE(AF12,3,31)</f>
        <v>43555</v>
      </c>
      <c r="AC12" s="637">
        <f>'Information Input'!$H$35</f>
        <v>43555</v>
      </c>
      <c r="AD12" s="635" t="str">
        <f>'Information Input'!$J$22</f>
        <v>Quarterly</v>
      </c>
      <c r="AE12" s="637">
        <f>'Information Input'!$H$30</f>
        <v>43555</v>
      </c>
      <c r="AF12" s="635">
        <f>'Information Input'!$J$18</f>
        <v>2019</v>
      </c>
      <c r="AG12" s="645">
        <v>208</v>
      </c>
      <c r="AH12" s="645" t="s">
        <v>370</v>
      </c>
      <c r="AI12" s="645" t="s">
        <v>462</v>
      </c>
      <c r="AJ12" s="642">
        <f>'Report 1'!$C$18</f>
        <v>0</v>
      </c>
      <c r="AK12" s="7"/>
      <c r="AL12" s="640" t="s">
        <v>463</v>
      </c>
      <c r="AM12" s="635">
        <v>2</v>
      </c>
      <c r="AN12" s="635" t="str">
        <f>'Information Input'!$M$14</f>
        <v xml:space="preserve">      -      </v>
      </c>
      <c r="AO12" s="635" t="s">
        <v>24</v>
      </c>
      <c r="AP12" s="636">
        <f t="shared" ref="AP12:AP53" si="2">DATE(AU12,1,1)</f>
        <v>43466</v>
      </c>
      <c r="AQ12" s="636">
        <f t="shared" ref="AQ12:AQ53" si="3">DATE(AU12,3,31)</f>
        <v>43555</v>
      </c>
      <c r="AR12" s="637">
        <f>'Information Input'!$H$35</f>
        <v>43555</v>
      </c>
      <c r="AS12" s="635" t="str">
        <f>'Information Input'!$J$22</f>
        <v>Quarterly</v>
      </c>
      <c r="AT12" s="637">
        <f>'Information Input'!$H$30</f>
        <v>43555</v>
      </c>
      <c r="AU12" s="635">
        <f>'Information Input'!$J$18</f>
        <v>2019</v>
      </c>
      <c r="AV12" s="635">
        <v>208</v>
      </c>
      <c r="AW12" s="635" t="s">
        <v>370</v>
      </c>
      <c r="AX12" s="646" t="s">
        <v>462</v>
      </c>
      <c r="AY12" s="647" t="s">
        <v>446</v>
      </c>
      <c r="AZ12" s="646">
        <v>11</v>
      </c>
      <c r="BA12" s="648" t="s">
        <v>129</v>
      </c>
      <c r="BB12" s="642" t="s">
        <v>152</v>
      </c>
      <c r="BC12" s="649">
        <f>'Report 2'!$H$18</f>
        <v>0</v>
      </c>
      <c r="BD12" s="649">
        <f>'Report 2'!$I$18</f>
        <v>0</v>
      </c>
      <c r="BE12" s="649">
        <f>'Report 2'!$J$18</f>
        <v>0</v>
      </c>
      <c r="BF12" s="649">
        <f>'Report 2'!$K$18</f>
        <v>0</v>
      </c>
      <c r="BG12" s="649">
        <f>'Report 2'!$L$18</f>
        <v>0</v>
      </c>
      <c r="BH12" s="649">
        <f>'Report 2'!$M$18</f>
        <v>0</v>
      </c>
      <c r="BI12" s="649">
        <f>'Report 2'!$N$18</f>
        <v>0</v>
      </c>
      <c r="BJ12" s="7"/>
      <c r="BK12" s="640" t="s">
        <v>463</v>
      </c>
      <c r="BL12" s="635">
        <v>3</v>
      </c>
      <c r="BM12" s="635" t="str">
        <f>'Information Input'!$M$14</f>
        <v xml:space="preserve">      -      </v>
      </c>
      <c r="BN12" s="635" t="s">
        <v>24</v>
      </c>
      <c r="BO12" s="636">
        <f t="shared" ref="BO12:BO20" si="4">DATE(BT12,1,1)</f>
        <v>43466</v>
      </c>
      <c r="BP12" s="636">
        <f t="shared" ref="BP12:BP20" si="5">DATE(BT12,3,31)</f>
        <v>43555</v>
      </c>
      <c r="BQ12" s="637">
        <f>'Information Input'!$H$35</f>
        <v>43555</v>
      </c>
      <c r="BR12" s="635" t="str">
        <f>'Information Input'!$J$22</f>
        <v>Quarterly</v>
      </c>
      <c r="BS12" s="637">
        <f>'Information Input'!$H$30</f>
        <v>43555</v>
      </c>
      <c r="BT12" s="635">
        <f>'Information Input'!$J$18</f>
        <v>2019</v>
      </c>
      <c r="BU12" s="638" t="s">
        <v>365</v>
      </c>
      <c r="BV12" s="639" t="s">
        <v>370</v>
      </c>
      <c r="BW12" s="640" t="s">
        <v>462</v>
      </c>
      <c r="BX12" s="635">
        <v>1</v>
      </c>
      <c r="BY12" s="648" t="s">
        <v>129</v>
      </c>
      <c r="BZ12" s="648" t="s">
        <v>54</v>
      </c>
      <c r="CA12" s="642">
        <f>'Report 3'!$D$16</f>
        <v>0</v>
      </c>
      <c r="CB12" s="7"/>
      <c r="CC12" s="641" t="s">
        <v>463</v>
      </c>
      <c r="CD12" s="995" t="s">
        <v>447</v>
      </c>
      <c r="CE12" s="995" t="str">
        <f>'Information Input'!$M$14</f>
        <v xml:space="preserve">      -      </v>
      </c>
      <c r="CF12" s="650" t="s">
        <v>24</v>
      </c>
      <c r="CG12" s="637">
        <f t="shared" ref="CG12:CG51" si="6">DATE(CL12,1,1)</f>
        <v>43466</v>
      </c>
      <c r="CH12" s="637">
        <f t="shared" ref="CH12:CH51" si="7">DATE(CL12,3,31)</f>
        <v>43555</v>
      </c>
      <c r="CI12" s="637">
        <f>'Information Input'!$H$35</f>
        <v>43555</v>
      </c>
      <c r="CJ12" s="650" t="str">
        <f>'Information Input'!$J$22</f>
        <v>Quarterly</v>
      </c>
      <c r="CK12" s="637">
        <f>'Information Input'!$H$30</f>
        <v>43555</v>
      </c>
      <c r="CL12" s="650">
        <f>'Information Input'!$J$18</f>
        <v>2019</v>
      </c>
      <c r="CM12" s="996" t="s">
        <v>365</v>
      </c>
      <c r="CN12" s="995" t="s">
        <v>370</v>
      </c>
      <c r="CO12" s="641" t="s">
        <v>462</v>
      </c>
      <c r="CP12" s="641" t="s">
        <v>446</v>
      </c>
      <c r="CQ12" s="650">
        <v>11</v>
      </c>
      <c r="CR12" s="641" t="s">
        <v>129</v>
      </c>
      <c r="CS12" s="641" t="s">
        <v>152</v>
      </c>
      <c r="CT12" s="997">
        <f>'Report 1'!$C$18</f>
        <v>0</v>
      </c>
      <c r="CU12" s="998">
        <f>SUMIF('Report 4A'!$G$16:$G$95,$CQ12,'Report 4A'!$K$16:$K$95)</f>
        <v>0</v>
      </c>
      <c r="CV12" s="999">
        <f t="shared" ref="CV12:CV42" si="8">IF(CT12&lt;&gt;0,CU12/CT12,0)</f>
        <v>0</v>
      </c>
      <c r="CW12" s="7"/>
      <c r="CX12" s="645" t="s">
        <v>463</v>
      </c>
      <c r="CY12" s="635" t="s">
        <v>283</v>
      </c>
      <c r="CZ12" s="635" t="str">
        <f>'Information Input'!$M$14</f>
        <v xml:space="preserve">      -      </v>
      </c>
      <c r="DA12" s="637">
        <f>'Information Input'!$H$35</f>
        <v>43555</v>
      </c>
      <c r="DB12" s="635" t="str">
        <f>'Information Input'!$J$22</f>
        <v>Quarterly</v>
      </c>
      <c r="DC12" s="637">
        <f>'Information Input'!$H$30</f>
        <v>43555</v>
      </c>
      <c r="DD12" s="651" t="str">
        <f>TEXT('Report 5A'!$C$17,"YYYYMM")</f>
        <v>201903</v>
      </c>
      <c r="DE12" s="640" t="s">
        <v>462</v>
      </c>
      <c r="DF12" s="640" t="s">
        <v>448</v>
      </c>
      <c r="DG12" s="643">
        <f>'Report 5A'!$C$55</f>
        <v>0</v>
      </c>
      <c r="DH12" s="649">
        <f>'Report 5A'!$C$56</f>
        <v>0</v>
      </c>
      <c r="DI12" s="643">
        <f>'Report 5A'!$C$57</f>
        <v>0</v>
      </c>
      <c r="DJ12" s="643">
        <f>'Report 5A'!$C$58</f>
        <v>0</v>
      </c>
      <c r="DK12" s="643">
        <f>'Report 5A'!$C$59</f>
        <v>0</v>
      </c>
      <c r="DL12" s="643">
        <f>'Report 5A'!$C$60</f>
        <v>0</v>
      </c>
      <c r="DM12" s="643">
        <f>'Report 5A'!$C$61</f>
        <v>0</v>
      </c>
      <c r="DN12" s="643">
        <f>'Report 5A'!$C$62</f>
        <v>0</v>
      </c>
      <c r="DO12" s="643">
        <f>'Report 5A'!$C$63</f>
        <v>0</v>
      </c>
      <c r="DP12" s="643">
        <f>'Report 5A'!$C$64</f>
        <v>0</v>
      </c>
      <c r="DQ12" s="643">
        <f>'Report 5A'!$C$65</f>
        <v>0</v>
      </c>
      <c r="DR12" s="7"/>
      <c r="DT12" s="652"/>
    </row>
    <row r="13" spans="1:124">
      <c r="A13" s="7"/>
      <c r="B13" s="653" t="s">
        <v>463</v>
      </c>
      <c r="C13" s="654">
        <v>1</v>
      </c>
      <c r="D13" s="655" t="str">
        <f>'Information Input'!$M$14</f>
        <v xml:space="preserve">      -      </v>
      </c>
      <c r="E13" s="655" t="s">
        <v>24</v>
      </c>
      <c r="F13" s="656">
        <f t="shared" si="0"/>
        <v>43466</v>
      </c>
      <c r="G13" s="656">
        <f t="shared" si="1"/>
        <v>43555</v>
      </c>
      <c r="H13" s="656">
        <f>'Information Input'!$H$35</f>
        <v>43555</v>
      </c>
      <c r="I13" s="655" t="str">
        <f>'Information Input'!$J$22</f>
        <v>Quarterly</v>
      </c>
      <c r="J13" s="656">
        <f>'Information Input'!$H$30</f>
        <v>43555</v>
      </c>
      <c r="K13" s="655">
        <f>'Information Input'!$J$18</f>
        <v>2019</v>
      </c>
      <c r="L13" s="657" t="s">
        <v>365</v>
      </c>
      <c r="M13" s="658" t="s">
        <v>370</v>
      </c>
      <c r="N13" s="659" t="s">
        <v>462</v>
      </c>
      <c r="O13" s="660" t="s">
        <v>445</v>
      </c>
      <c r="P13" s="655">
        <v>3</v>
      </c>
      <c r="Q13" s="659" t="s">
        <v>536</v>
      </c>
      <c r="R13" s="659" t="s">
        <v>268</v>
      </c>
      <c r="S13" s="661">
        <f>'Report 1'!$C$18</f>
        <v>0</v>
      </c>
      <c r="T13" s="662">
        <f>'Report 1'!$C$21</f>
        <v>0</v>
      </c>
      <c r="U13" s="663">
        <f>'Report 1'!$C$107</f>
        <v>0</v>
      </c>
      <c r="V13" s="7"/>
      <c r="W13" s="640" t="s">
        <v>463</v>
      </c>
      <c r="X13" s="635">
        <v>1</v>
      </c>
      <c r="Y13" s="635" t="str">
        <f>'Information Input'!$M$14</f>
        <v xml:space="preserve">      -      </v>
      </c>
      <c r="Z13" s="635" t="s">
        <v>25</v>
      </c>
      <c r="AA13" s="636">
        <f>DATE(AF13,4,1)</f>
        <v>43556</v>
      </c>
      <c r="AB13" s="636">
        <f>DATE(AF13,6,30)</f>
        <v>43646</v>
      </c>
      <c r="AC13" s="637">
        <f>'Information Input'!$H$35</f>
        <v>43555</v>
      </c>
      <c r="AD13" s="635" t="str">
        <f>'Information Input'!$J$22</f>
        <v>Quarterly</v>
      </c>
      <c r="AE13" s="637">
        <f>'Information Input'!$H$30</f>
        <v>43555</v>
      </c>
      <c r="AF13" s="635">
        <f>'Information Input'!$J$18</f>
        <v>2019</v>
      </c>
      <c r="AG13" s="645">
        <v>208</v>
      </c>
      <c r="AH13" s="645" t="s">
        <v>370</v>
      </c>
      <c r="AI13" s="645" t="s">
        <v>462</v>
      </c>
      <c r="AJ13" s="642">
        <f>'Report 1'!$D$18</f>
        <v>0</v>
      </c>
      <c r="AK13" s="7"/>
      <c r="AL13" s="664" t="s">
        <v>463</v>
      </c>
      <c r="AM13" s="665">
        <v>2</v>
      </c>
      <c r="AN13" s="665" t="str">
        <f>'Information Input'!$M$14</f>
        <v xml:space="preserve">      -      </v>
      </c>
      <c r="AO13" s="665" t="s">
        <v>24</v>
      </c>
      <c r="AP13" s="656">
        <f t="shared" si="2"/>
        <v>43466</v>
      </c>
      <c r="AQ13" s="656">
        <f t="shared" si="3"/>
        <v>43555</v>
      </c>
      <c r="AR13" s="656">
        <f>'Information Input'!$H$35</f>
        <v>43555</v>
      </c>
      <c r="AS13" s="665" t="str">
        <f>'Information Input'!$J$22</f>
        <v>Quarterly</v>
      </c>
      <c r="AT13" s="656">
        <f>'Information Input'!$H$30</f>
        <v>43555</v>
      </c>
      <c r="AU13" s="665">
        <f>'Information Input'!$J$18</f>
        <v>2019</v>
      </c>
      <c r="AV13" s="665">
        <v>208</v>
      </c>
      <c r="AW13" s="665" t="s">
        <v>370</v>
      </c>
      <c r="AX13" s="665" t="s">
        <v>462</v>
      </c>
      <c r="AY13" s="666" t="s">
        <v>446</v>
      </c>
      <c r="AZ13" s="665">
        <v>12</v>
      </c>
      <c r="BA13" s="667" t="s">
        <v>108</v>
      </c>
      <c r="BB13" s="661" t="s">
        <v>152</v>
      </c>
      <c r="BC13" s="668">
        <f>'Report 2'!$H$19</f>
        <v>0</v>
      </c>
      <c r="BD13" s="668">
        <f>'Report 2'!$I$19</f>
        <v>0</v>
      </c>
      <c r="BE13" s="668">
        <f>'Report 2'!$J$19</f>
        <v>0</v>
      </c>
      <c r="BF13" s="668">
        <f>'Report 2'!$K$19</f>
        <v>0</v>
      </c>
      <c r="BG13" s="668">
        <f>'Report 2'!$L$19</f>
        <v>0</v>
      </c>
      <c r="BH13" s="668">
        <f>'Report 2'!$M$19</f>
        <v>0</v>
      </c>
      <c r="BI13" s="668">
        <f>'Report 2'!$N$19</f>
        <v>0</v>
      </c>
      <c r="BJ13" s="7"/>
      <c r="BK13" s="659" t="s">
        <v>463</v>
      </c>
      <c r="BL13" s="655">
        <v>3</v>
      </c>
      <c r="BM13" s="655" t="str">
        <f>'Information Input'!$M$14</f>
        <v xml:space="preserve">      -      </v>
      </c>
      <c r="BN13" s="655" t="s">
        <v>24</v>
      </c>
      <c r="BO13" s="656">
        <f t="shared" si="4"/>
        <v>43466</v>
      </c>
      <c r="BP13" s="656">
        <f t="shared" si="5"/>
        <v>43555</v>
      </c>
      <c r="BQ13" s="656">
        <f>'Information Input'!$H$35</f>
        <v>43555</v>
      </c>
      <c r="BR13" s="655" t="str">
        <f>'Information Input'!$J$22</f>
        <v>Quarterly</v>
      </c>
      <c r="BS13" s="656">
        <f>'Information Input'!$H$30</f>
        <v>43555</v>
      </c>
      <c r="BT13" s="655">
        <f>'Information Input'!$J$18</f>
        <v>2019</v>
      </c>
      <c r="BU13" s="657" t="s">
        <v>365</v>
      </c>
      <c r="BV13" s="658" t="s">
        <v>370</v>
      </c>
      <c r="BW13" s="659" t="s">
        <v>462</v>
      </c>
      <c r="BX13" s="655">
        <v>2</v>
      </c>
      <c r="BY13" s="667" t="s">
        <v>108</v>
      </c>
      <c r="BZ13" s="667" t="s">
        <v>127</v>
      </c>
      <c r="CA13" s="661">
        <f>'Report 3'!$D$17</f>
        <v>0</v>
      </c>
      <c r="CB13" s="7"/>
      <c r="CC13" s="660" t="s">
        <v>463</v>
      </c>
      <c r="CD13" s="1000" t="s">
        <v>447</v>
      </c>
      <c r="CE13" s="1000" t="str">
        <f>'Information Input'!$M$14</f>
        <v xml:space="preserve">      -      </v>
      </c>
      <c r="CF13" s="669" t="s">
        <v>24</v>
      </c>
      <c r="CG13" s="670">
        <f t="shared" si="6"/>
        <v>43466</v>
      </c>
      <c r="CH13" s="670">
        <f t="shared" si="7"/>
        <v>43555</v>
      </c>
      <c r="CI13" s="670">
        <f>'Information Input'!$H$35</f>
        <v>43555</v>
      </c>
      <c r="CJ13" s="669" t="str">
        <f>'Information Input'!$J$22</f>
        <v>Quarterly</v>
      </c>
      <c r="CK13" s="670">
        <f>'Information Input'!$H$30</f>
        <v>43555</v>
      </c>
      <c r="CL13" s="669">
        <f>'Information Input'!$J$18</f>
        <v>2019</v>
      </c>
      <c r="CM13" s="1001" t="s">
        <v>365</v>
      </c>
      <c r="CN13" s="1000" t="s">
        <v>370</v>
      </c>
      <c r="CO13" s="660" t="s">
        <v>462</v>
      </c>
      <c r="CP13" s="660" t="s">
        <v>446</v>
      </c>
      <c r="CQ13" s="669">
        <v>12</v>
      </c>
      <c r="CR13" s="660" t="s">
        <v>108</v>
      </c>
      <c r="CS13" s="660" t="s">
        <v>152</v>
      </c>
      <c r="CT13" s="1002">
        <f>'Report 1'!$C$18</f>
        <v>0</v>
      </c>
      <c r="CU13" s="1003">
        <f>SUMIF('Report 4A'!$G$16:$G$95,$CQ13,'Report 4A'!$K$16:$K$95)</f>
        <v>0</v>
      </c>
      <c r="CV13" s="1004">
        <f t="shared" si="8"/>
        <v>0</v>
      </c>
      <c r="CW13" s="7"/>
      <c r="CX13" s="664" t="s">
        <v>463</v>
      </c>
      <c r="CY13" s="655" t="s">
        <v>283</v>
      </c>
      <c r="CZ13" s="655" t="str">
        <f>'Information Input'!$M$14</f>
        <v xml:space="preserve">      -      </v>
      </c>
      <c r="DA13" s="656">
        <f>'Information Input'!$H$35</f>
        <v>43555</v>
      </c>
      <c r="DB13" s="655" t="str">
        <f>'Information Input'!$J$22</f>
        <v>Quarterly</v>
      </c>
      <c r="DC13" s="670">
        <f>'Information Input'!$H$30</f>
        <v>43555</v>
      </c>
      <c r="DD13" s="671" t="str">
        <f>TEXT('Report 5A'!$D$17,"YYYYMM")</f>
        <v>201902</v>
      </c>
      <c r="DE13" s="659" t="s">
        <v>462</v>
      </c>
      <c r="DF13" s="659" t="s">
        <v>448</v>
      </c>
      <c r="DG13" s="662">
        <f>'Report 5A'!$D$55</f>
        <v>0</v>
      </c>
      <c r="DH13" s="668">
        <f>'Report 5A'!$D$56</f>
        <v>0</v>
      </c>
      <c r="DI13" s="662">
        <f>'Report 5A'!$D$57</f>
        <v>0</v>
      </c>
      <c r="DJ13" s="662">
        <f>'Report 5A'!$D$58</f>
        <v>0</v>
      </c>
      <c r="DK13" s="662">
        <f>'Report 5A'!$D$59</f>
        <v>0</v>
      </c>
      <c r="DL13" s="662">
        <f>'Report 5A'!$D$60</f>
        <v>0</v>
      </c>
      <c r="DM13" s="662">
        <f>'Report 5A'!$D$61</f>
        <v>0</v>
      </c>
      <c r="DN13" s="662">
        <f>'Report 5A'!$D$62</f>
        <v>0</v>
      </c>
      <c r="DO13" s="662">
        <f>'Report 5A'!$D$63</f>
        <v>0</v>
      </c>
      <c r="DP13" s="662">
        <f>'Report 5A'!$D$64</f>
        <v>0</v>
      </c>
      <c r="DQ13" s="662">
        <f>'Report 5A'!$D$65</f>
        <v>0</v>
      </c>
      <c r="DR13" s="7"/>
      <c r="DT13" s="652"/>
    </row>
    <row r="14" spans="1:124">
      <c r="A14" s="672"/>
      <c r="B14" s="653" t="s">
        <v>463</v>
      </c>
      <c r="C14" s="654">
        <v>1</v>
      </c>
      <c r="D14" s="655" t="str">
        <f>'Information Input'!$M$14</f>
        <v xml:space="preserve">      -      </v>
      </c>
      <c r="E14" s="655" t="s">
        <v>24</v>
      </c>
      <c r="F14" s="656">
        <f t="shared" si="0"/>
        <v>43466</v>
      </c>
      <c r="G14" s="656">
        <f t="shared" si="1"/>
        <v>43555</v>
      </c>
      <c r="H14" s="656">
        <f>'Information Input'!$H$35</f>
        <v>43555</v>
      </c>
      <c r="I14" s="655" t="str">
        <f>'Information Input'!$J$22</f>
        <v>Quarterly</v>
      </c>
      <c r="J14" s="656">
        <f>'Information Input'!$H$30</f>
        <v>43555</v>
      </c>
      <c r="K14" s="655">
        <f>'Information Input'!$J$18</f>
        <v>2019</v>
      </c>
      <c r="L14" s="657" t="s">
        <v>365</v>
      </c>
      <c r="M14" s="658" t="s">
        <v>370</v>
      </c>
      <c r="N14" s="659" t="s">
        <v>462</v>
      </c>
      <c r="O14" s="660" t="s">
        <v>445</v>
      </c>
      <c r="P14" s="655">
        <v>4</v>
      </c>
      <c r="Q14" s="659" t="s">
        <v>294</v>
      </c>
      <c r="R14" s="659" t="s">
        <v>268</v>
      </c>
      <c r="S14" s="661">
        <f>'Report 1'!$C$18</f>
        <v>0</v>
      </c>
      <c r="T14" s="662">
        <f>'Report 1'!$C$22</f>
        <v>0</v>
      </c>
      <c r="U14" s="663">
        <f>'Report 1'!$C$108</f>
        <v>0</v>
      </c>
      <c r="V14" s="672"/>
      <c r="W14" s="640" t="s">
        <v>463</v>
      </c>
      <c r="X14" s="635">
        <v>1</v>
      </c>
      <c r="Y14" s="635" t="str">
        <f>'Information Input'!$M$14</f>
        <v xml:space="preserve">      -      </v>
      </c>
      <c r="Z14" s="635" t="s">
        <v>26</v>
      </c>
      <c r="AA14" s="636">
        <f>DATE(AF14,7,1)</f>
        <v>43647</v>
      </c>
      <c r="AB14" s="636">
        <f>DATE(AF14,9,30)</f>
        <v>43738</v>
      </c>
      <c r="AC14" s="637">
        <f>'Information Input'!$H$35</f>
        <v>43555</v>
      </c>
      <c r="AD14" s="635" t="str">
        <f>'Information Input'!$J$22</f>
        <v>Quarterly</v>
      </c>
      <c r="AE14" s="637">
        <f>'Information Input'!$H$30</f>
        <v>43555</v>
      </c>
      <c r="AF14" s="635">
        <f>'Information Input'!$J$18</f>
        <v>2019</v>
      </c>
      <c r="AG14" s="645">
        <v>208</v>
      </c>
      <c r="AH14" s="645" t="s">
        <v>370</v>
      </c>
      <c r="AI14" s="645" t="s">
        <v>462</v>
      </c>
      <c r="AJ14" s="642">
        <f>'Report 1'!$E$18</f>
        <v>0</v>
      </c>
      <c r="AK14" s="672"/>
      <c r="AL14" s="664" t="s">
        <v>463</v>
      </c>
      <c r="AM14" s="665">
        <v>2</v>
      </c>
      <c r="AN14" s="665" t="str">
        <f>'Information Input'!$M$14</f>
        <v xml:space="preserve">      -      </v>
      </c>
      <c r="AO14" s="665" t="s">
        <v>24</v>
      </c>
      <c r="AP14" s="656">
        <f t="shared" si="2"/>
        <v>43466</v>
      </c>
      <c r="AQ14" s="656">
        <f t="shared" si="3"/>
        <v>43555</v>
      </c>
      <c r="AR14" s="656">
        <f>'Information Input'!$H$35</f>
        <v>43555</v>
      </c>
      <c r="AS14" s="665" t="str">
        <f>'Information Input'!$J$22</f>
        <v>Quarterly</v>
      </c>
      <c r="AT14" s="656">
        <f>'Information Input'!$H$30</f>
        <v>43555</v>
      </c>
      <c r="AU14" s="665">
        <f>'Information Input'!$J$18</f>
        <v>2019</v>
      </c>
      <c r="AV14" s="665">
        <v>208</v>
      </c>
      <c r="AW14" s="665" t="s">
        <v>370</v>
      </c>
      <c r="AX14" s="665" t="s">
        <v>462</v>
      </c>
      <c r="AY14" s="666" t="s">
        <v>446</v>
      </c>
      <c r="AZ14" s="665">
        <v>13</v>
      </c>
      <c r="BA14" s="667" t="s">
        <v>109</v>
      </c>
      <c r="BB14" s="661" t="s">
        <v>154</v>
      </c>
      <c r="BC14" s="668">
        <f>'Report 2'!$H$20</f>
        <v>0</v>
      </c>
      <c r="BD14" s="668">
        <f>'Report 2'!$I$20</f>
        <v>0</v>
      </c>
      <c r="BE14" s="668">
        <f>'Report 2'!$J$20</f>
        <v>0</v>
      </c>
      <c r="BF14" s="668">
        <f>'Report 2'!$K$20</f>
        <v>0</v>
      </c>
      <c r="BG14" s="668">
        <f>'Report 2'!$L$20</f>
        <v>0</v>
      </c>
      <c r="BH14" s="668">
        <f>'Report 2'!$M$20</f>
        <v>0</v>
      </c>
      <c r="BI14" s="668">
        <f>'Report 2'!$N$20</f>
        <v>0</v>
      </c>
      <c r="BJ14" s="672"/>
      <c r="BK14" s="659" t="s">
        <v>463</v>
      </c>
      <c r="BL14" s="655">
        <v>3</v>
      </c>
      <c r="BM14" s="655" t="str">
        <f>'Information Input'!$M$14</f>
        <v xml:space="preserve">      -      </v>
      </c>
      <c r="BN14" s="655" t="s">
        <v>24</v>
      </c>
      <c r="BO14" s="656">
        <f t="shared" si="4"/>
        <v>43466</v>
      </c>
      <c r="BP14" s="656">
        <f t="shared" si="5"/>
        <v>43555</v>
      </c>
      <c r="BQ14" s="656">
        <f>'Information Input'!$H$35</f>
        <v>43555</v>
      </c>
      <c r="BR14" s="655" t="str">
        <f>'Information Input'!$J$22</f>
        <v>Quarterly</v>
      </c>
      <c r="BS14" s="656">
        <f>'Information Input'!$H$30</f>
        <v>43555</v>
      </c>
      <c r="BT14" s="655">
        <f>'Information Input'!$J$18</f>
        <v>2019</v>
      </c>
      <c r="BU14" s="657" t="s">
        <v>365</v>
      </c>
      <c r="BV14" s="658" t="s">
        <v>370</v>
      </c>
      <c r="BW14" s="659" t="s">
        <v>462</v>
      </c>
      <c r="BX14" s="655">
        <v>3</v>
      </c>
      <c r="BY14" s="667" t="s">
        <v>544</v>
      </c>
      <c r="BZ14" s="667" t="s">
        <v>54</v>
      </c>
      <c r="CA14" s="661">
        <f>'Report 3'!$D$18</f>
        <v>0</v>
      </c>
      <c r="CB14" s="672"/>
      <c r="CC14" s="660" t="s">
        <v>463</v>
      </c>
      <c r="CD14" s="1000" t="s">
        <v>447</v>
      </c>
      <c r="CE14" s="1000" t="str">
        <f>'Information Input'!$M$14</f>
        <v xml:space="preserve">      -      </v>
      </c>
      <c r="CF14" s="669" t="s">
        <v>24</v>
      </c>
      <c r="CG14" s="670">
        <f t="shared" si="6"/>
        <v>43466</v>
      </c>
      <c r="CH14" s="670">
        <f t="shared" si="7"/>
        <v>43555</v>
      </c>
      <c r="CI14" s="670">
        <f>'Information Input'!$H$35</f>
        <v>43555</v>
      </c>
      <c r="CJ14" s="669" t="str">
        <f>'Information Input'!$J$22</f>
        <v>Quarterly</v>
      </c>
      <c r="CK14" s="670">
        <f>'Information Input'!$H$30</f>
        <v>43555</v>
      </c>
      <c r="CL14" s="669">
        <f>'Information Input'!$J$18</f>
        <v>2019</v>
      </c>
      <c r="CM14" s="1001" t="s">
        <v>365</v>
      </c>
      <c r="CN14" s="1000" t="s">
        <v>370</v>
      </c>
      <c r="CO14" s="660" t="s">
        <v>462</v>
      </c>
      <c r="CP14" s="660" t="s">
        <v>446</v>
      </c>
      <c r="CQ14" s="669">
        <v>13</v>
      </c>
      <c r="CR14" s="660" t="s">
        <v>109</v>
      </c>
      <c r="CS14" s="660" t="s">
        <v>154</v>
      </c>
      <c r="CT14" s="1002">
        <f>'Report 1'!$C$18</f>
        <v>0</v>
      </c>
      <c r="CU14" s="1003">
        <f>SUMIF('Report 4A'!$G$16:$G$95,$CQ14,'Report 4A'!$K$16:$K$95)</f>
        <v>0</v>
      </c>
      <c r="CV14" s="1004">
        <f t="shared" si="8"/>
        <v>0</v>
      </c>
      <c r="CW14" s="672"/>
      <c r="CX14" s="664" t="s">
        <v>463</v>
      </c>
      <c r="CY14" s="655" t="s">
        <v>283</v>
      </c>
      <c r="CZ14" s="655" t="str">
        <f>'Information Input'!$M$14</f>
        <v xml:space="preserve">      -      </v>
      </c>
      <c r="DA14" s="656">
        <f>'Information Input'!$H$35</f>
        <v>43555</v>
      </c>
      <c r="DB14" s="655" t="str">
        <f>'Information Input'!$J$22</f>
        <v>Quarterly</v>
      </c>
      <c r="DC14" s="670">
        <f>'Information Input'!$H$30</f>
        <v>43555</v>
      </c>
      <c r="DD14" s="671" t="str">
        <f>TEXT('Report 5A'!$E$17,"YYYYMM")</f>
        <v>201901</v>
      </c>
      <c r="DE14" s="659" t="s">
        <v>462</v>
      </c>
      <c r="DF14" s="659" t="s">
        <v>448</v>
      </c>
      <c r="DG14" s="662">
        <f>'Report 5A'!$E$55</f>
        <v>0</v>
      </c>
      <c r="DH14" s="668">
        <f>'Report 5A'!$E$56</f>
        <v>0</v>
      </c>
      <c r="DI14" s="662">
        <f>'Report 5A'!$E$57</f>
        <v>0</v>
      </c>
      <c r="DJ14" s="662">
        <f>'Report 5A'!$E$58</f>
        <v>0</v>
      </c>
      <c r="DK14" s="662">
        <f>'Report 5A'!$E$59</f>
        <v>0</v>
      </c>
      <c r="DL14" s="662">
        <f>'Report 5A'!$E$60</f>
        <v>0</v>
      </c>
      <c r="DM14" s="662">
        <f>'Report 5A'!$E$61</f>
        <v>0</v>
      </c>
      <c r="DN14" s="662">
        <f>'Report 5A'!$E$62</f>
        <v>0</v>
      </c>
      <c r="DO14" s="662">
        <f>'Report 5A'!$E$63</f>
        <v>0</v>
      </c>
      <c r="DP14" s="662">
        <f>'Report 5A'!$E$64</f>
        <v>0</v>
      </c>
      <c r="DQ14" s="662">
        <f>'Report 5A'!$E$65</f>
        <v>0</v>
      </c>
      <c r="DR14" s="672"/>
      <c r="DT14" s="652"/>
    </row>
    <row r="15" spans="1:124">
      <c r="A15" s="672"/>
      <c r="B15" s="653" t="s">
        <v>463</v>
      </c>
      <c r="C15" s="654">
        <v>1</v>
      </c>
      <c r="D15" s="655" t="str">
        <f>'Information Input'!$M$14</f>
        <v xml:space="preserve">      -      </v>
      </c>
      <c r="E15" s="655" t="s">
        <v>24</v>
      </c>
      <c r="F15" s="656">
        <f t="shared" si="0"/>
        <v>43466</v>
      </c>
      <c r="G15" s="656">
        <f t="shared" si="1"/>
        <v>43555</v>
      </c>
      <c r="H15" s="656">
        <f>'Information Input'!$H$35</f>
        <v>43555</v>
      </c>
      <c r="I15" s="655" t="str">
        <f>'Information Input'!$J$22</f>
        <v>Quarterly</v>
      </c>
      <c r="J15" s="656">
        <f>'Information Input'!$H$30</f>
        <v>43555</v>
      </c>
      <c r="K15" s="655">
        <f>'Information Input'!$J$18</f>
        <v>2019</v>
      </c>
      <c r="L15" s="657" t="s">
        <v>365</v>
      </c>
      <c r="M15" s="658" t="s">
        <v>370</v>
      </c>
      <c r="N15" s="659" t="s">
        <v>462</v>
      </c>
      <c r="O15" s="660" t="s">
        <v>445</v>
      </c>
      <c r="P15" s="655">
        <v>5</v>
      </c>
      <c r="Q15" s="659" t="s">
        <v>615</v>
      </c>
      <c r="R15" s="659" t="s">
        <v>268</v>
      </c>
      <c r="S15" s="661">
        <f>'Report 1'!$C$18</f>
        <v>0</v>
      </c>
      <c r="T15" s="662">
        <f>'Report 1'!$C$23</f>
        <v>0</v>
      </c>
      <c r="U15" s="663">
        <f>'Report 1'!$C$109</f>
        <v>0</v>
      </c>
      <c r="V15" s="672"/>
      <c r="W15" s="640" t="s">
        <v>463</v>
      </c>
      <c r="X15" s="635">
        <v>1</v>
      </c>
      <c r="Y15" s="635" t="str">
        <f>'Information Input'!$M$14</f>
        <v xml:space="preserve">      -      </v>
      </c>
      <c r="Z15" s="635" t="s">
        <v>27</v>
      </c>
      <c r="AA15" s="636">
        <f>DATE(AF15,10,1)</f>
        <v>43739</v>
      </c>
      <c r="AB15" s="636">
        <f>DATE(AF15,12,31)</f>
        <v>43830</v>
      </c>
      <c r="AC15" s="637">
        <f>'Information Input'!$H$35</f>
        <v>43555</v>
      </c>
      <c r="AD15" s="635" t="str">
        <f>'Information Input'!$J$22</f>
        <v>Quarterly</v>
      </c>
      <c r="AE15" s="637">
        <f>'Information Input'!$H$30</f>
        <v>43555</v>
      </c>
      <c r="AF15" s="635">
        <f>'Information Input'!$J$18</f>
        <v>2019</v>
      </c>
      <c r="AG15" s="645">
        <v>208</v>
      </c>
      <c r="AH15" s="645" t="s">
        <v>370</v>
      </c>
      <c r="AI15" s="645" t="s">
        <v>462</v>
      </c>
      <c r="AJ15" s="642">
        <f>'Report 1'!$F$18</f>
        <v>0</v>
      </c>
      <c r="AK15" s="672"/>
      <c r="AL15" s="664" t="s">
        <v>463</v>
      </c>
      <c r="AM15" s="665">
        <v>2</v>
      </c>
      <c r="AN15" s="665" t="str">
        <f>'Information Input'!$M$14</f>
        <v xml:space="preserve">      -      </v>
      </c>
      <c r="AO15" s="665" t="s">
        <v>24</v>
      </c>
      <c r="AP15" s="656">
        <f t="shared" si="2"/>
        <v>43466</v>
      </c>
      <c r="AQ15" s="656">
        <f t="shared" si="3"/>
        <v>43555</v>
      </c>
      <c r="AR15" s="656">
        <f>'Information Input'!$H$35</f>
        <v>43555</v>
      </c>
      <c r="AS15" s="665" t="str">
        <f>'Information Input'!$J$22</f>
        <v>Quarterly</v>
      </c>
      <c r="AT15" s="656">
        <f>'Information Input'!$H$30</f>
        <v>43555</v>
      </c>
      <c r="AU15" s="665">
        <f>'Information Input'!$J$18</f>
        <v>2019</v>
      </c>
      <c r="AV15" s="665">
        <v>208</v>
      </c>
      <c r="AW15" s="665" t="s">
        <v>370</v>
      </c>
      <c r="AX15" s="665" t="s">
        <v>462</v>
      </c>
      <c r="AY15" s="666" t="s">
        <v>446</v>
      </c>
      <c r="AZ15" s="665">
        <v>14</v>
      </c>
      <c r="BA15" s="667" t="s">
        <v>537</v>
      </c>
      <c r="BB15" s="661" t="s">
        <v>156</v>
      </c>
      <c r="BC15" s="668">
        <f>'Report 2'!$H$21</f>
        <v>0</v>
      </c>
      <c r="BD15" s="668">
        <f>'Report 2'!$I$21</f>
        <v>0</v>
      </c>
      <c r="BE15" s="668">
        <f>'Report 2'!$J$21</f>
        <v>0</v>
      </c>
      <c r="BF15" s="668">
        <f>'Report 2'!$K$21</f>
        <v>0</v>
      </c>
      <c r="BG15" s="668">
        <f>'Report 2'!$L$21</f>
        <v>0</v>
      </c>
      <c r="BH15" s="668">
        <f>'Report 2'!$M$21</f>
        <v>0</v>
      </c>
      <c r="BI15" s="668">
        <f>'Report 2'!$N$21</f>
        <v>0</v>
      </c>
      <c r="BJ15" s="672"/>
      <c r="BK15" s="659" t="s">
        <v>463</v>
      </c>
      <c r="BL15" s="655">
        <v>3</v>
      </c>
      <c r="BM15" s="655" t="str">
        <f>'Information Input'!$M$14</f>
        <v xml:space="preserve">      -      </v>
      </c>
      <c r="BN15" s="655" t="s">
        <v>24</v>
      </c>
      <c r="BO15" s="656">
        <f t="shared" si="4"/>
        <v>43466</v>
      </c>
      <c r="BP15" s="656">
        <f t="shared" si="5"/>
        <v>43555</v>
      </c>
      <c r="BQ15" s="656">
        <f>'Information Input'!$H$35</f>
        <v>43555</v>
      </c>
      <c r="BR15" s="655" t="str">
        <f>'Information Input'!$J$22</f>
        <v>Quarterly</v>
      </c>
      <c r="BS15" s="656">
        <f>'Information Input'!$H$30</f>
        <v>43555</v>
      </c>
      <c r="BT15" s="655">
        <f>'Information Input'!$J$18</f>
        <v>2019</v>
      </c>
      <c r="BU15" s="657" t="s">
        <v>365</v>
      </c>
      <c r="BV15" s="658" t="s">
        <v>370</v>
      </c>
      <c r="BW15" s="659" t="s">
        <v>462</v>
      </c>
      <c r="BX15" s="655">
        <v>4</v>
      </c>
      <c r="BY15" s="667" t="s">
        <v>544</v>
      </c>
      <c r="BZ15" s="667" t="s">
        <v>55</v>
      </c>
      <c r="CA15" s="661">
        <f>'Report 3'!$D$19</f>
        <v>0</v>
      </c>
      <c r="CB15" s="672"/>
      <c r="CC15" s="660" t="s">
        <v>463</v>
      </c>
      <c r="CD15" s="1000" t="s">
        <v>447</v>
      </c>
      <c r="CE15" s="1000" t="str">
        <f>'Information Input'!$M$14</f>
        <v xml:space="preserve">      -      </v>
      </c>
      <c r="CF15" s="669" t="s">
        <v>24</v>
      </c>
      <c r="CG15" s="670">
        <f t="shared" si="6"/>
        <v>43466</v>
      </c>
      <c r="CH15" s="670">
        <f t="shared" si="7"/>
        <v>43555</v>
      </c>
      <c r="CI15" s="670">
        <f>'Information Input'!$H$35</f>
        <v>43555</v>
      </c>
      <c r="CJ15" s="669" t="str">
        <f>'Information Input'!$J$22</f>
        <v>Quarterly</v>
      </c>
      <c r="CK15" s="670">
        <f>'Information Input'!$H$30</f>
        <v>43555</v>
      </c>
      <c r="CL15" s="669">
        <f>'Information Input'!$J$18</f>
        <v>2019</v>
      </c>
      <c r="CM15" s="1001" t="s">
        <v>365</v>
      </c>
      <c r="CN15" s="1000" t="s">
        <v>370</v>
      </c>
      <c r="CO15" s="660" t="s">
        <v>462</v>
      </c>
      <c r="CP15" s="660" t="s">
        <v>446</v>
      </c>
      <c r="CQ15" s="669">
        <v>14</v>
      </c>
      <c r="CR15" s="660" t="s">
        <v>537</v>
      </c>
      <c r="CS15" s="660" t="s">
        <v>156</v>
      </c>
      <c r="CT15" s="1002">
        <f>'Report 1'!$C$18</f>
        <v>0</v>
      </c>
      <c r="CU15" s="1003">
        <f>SUMIF('Report 4A'!$G$16:$G$95,$CQ15,'Report 4A'!$K$16:$K$95)</f>
        <v>0</v>
      </c>
      <c r="CV15" s="1004">
        <f t="shared" si="8"/>
        <v>0</v>
      </c>
      <c r="CW15" s="672"/>
      <c r="CX15" s="664" t="s">
        <v>463</v>
      </c>
      <c r="CY15" s="655" t="s">
        <v>283</v>
      </c>
      <c r="CZ15" s="655" t="str">
        <f>'Information Input'!$M$14</f>
        <v xml:space="preserve">      -      </v>
      </c>
      <c r="DA15" s="656">
        <f>'Information Input'!$H$35</f>
        <v>43555</v>
      </c>
      <c r="DB15" s="655" t="str">
        <f>'Information Input'!$J$22</f>
        <v>Quarterly</v>
      </c>
      <c r="DC15" s="670">
        <f>'Information Input'!$H$30</f>
        <v>43555</v>
      </c>
      <c r="DD15" s="671" t="str">
        <f>TEXT('Report 5A'!$F$17,"YYYYMM")</f>
        <v>201812</v>
      </c>
      <c r="DE15" s="659" t="s">
        <v>462</v>
      </c>
      <c r="DF15" s="659" t="s">
        <v>448</v>
      </c>
      <c r="DG15" s="662">
        <f>'Report 5A'!$F$55</f>
        <v>0</v>
      </c>
      <c r="DH15" s="668">
        <f>'Report 5A'!$F$56</f>
        <v>0</v>
      </c>
      <c r="DI15" s="662">
        <f>'Report 5A'!$F$57</f>
        <v>0</v>
      </c>
      <c r="DJ15" s="662">
        <f>'Report 5A'!$F$58</f>
        <v>0</v>
      </c>
      <c r="DK15" s="662">
        <f>'Report 5A'!$F$59</f>
        <v>0</v>
      </c>
      <c r="DL15" s="662">
        <f>'Report 5A'!$F$60</f>
        <v>0</v>
      </c>
      <c r="DM15" s="662">
        <f>'Report 5A'!$F$61</f>
        <v>0</v>
      </c>
      <c r="DN15" s="662">
        <f>'Report 5A'!$F$62</f>
        <v>0</v>
      </c>
      <c r="DO15" s="662">
        <f>'Report 5A'!$F$63</f>
        <v>0</v>
      </c>
      <c r="DP15" s="662">
        <f>'Report 5A'!$F$64</f>
        <v>0</v>
      </c>
      <c r="DQ15" s="662">
        <f>'Report 5A'!$F$65</f>
        <v>0</v>
      </c>
      <c r="DR15" s="672"/>
      <c r="DT15" s="652"/>
    </row>
    <row r="16" spans="1:124">
      <c r="A16" s="672"/>
      <c r="B16" s="653" t="s">
        <v>463</v>
      </c>
      <c r="C16" s="654">
        <v>1</v>
      </c>
      <c r="D16" s="655" t="str">
        <f>'Information Input'!$M$14</f>
        <v xml:space="preserve">      -      </v>
      </c>
      <c r="E16" s="655" t="s">
        <v>24</v>
      </c>
      <c r="F16" s="656">
        <f t="shared" si="0"/>
        <v>43466</v>
      </c>
      <c r="G16" s="656">
        <f t="shared" si="1"/>
        <v>43555</v>
      </c>
      <c r="H16" s="656">
        <f>'Information Input'!$H$35</f>
        <v>43555</v>
      </c>
      <c r="I16" s="655" t="str">
        <f>'Information Input'!$J$22</f>
        <v>Quarterly</v>
      </c>
      <c r="J16" s="656">
        <f>'Information Input'!$H$30</f>
        <v>43555</v>
      </c>
      <c r="K16" s="655">
        <f>'Information Input'!$J$18</f>
        <v>2019</v>
      </c>
      <c r="L16" s="657" t="s">
        <v>365</v>
      </c>
      <c r="M16" s="658" t="s">
        <v>370</v>
      </c>
      <c r="N16" s="659" t="s">
        <v>462</v>
      </c>
      <c r="O16" s="660" t="s">
        <v>445</v>
      </c>
      <c r="P16" s="655">
        <v>6</v>
      </c>
      <c r="Q16" s="659" t="s">
        <v>29</v>
      </c>
      <c r="R16" s="659" t="s">
        <v>268</v>
      </c>
      <c r="S16" s="661">
        <f>'Report 1'!$C$18</f>
        <v>0</v>
      </c>
      <c r="T16" s="662">
        <f>'Report 1'!$C$24</f>
        <v>0</v>
      </c>
      <c r="U16" s="663">
        <f>'Report 1'!$C$110</f>
        <v>0</v>
      </c>
      <c r="V16" s="672"/>
      <c r="W16" s="697" t="s">
        <v>463</v>
      </c>
      <c r="X16" s="698">
        <v>1</v>
      </c>
      <c r="Y16" s="698" t="str">
        <f>'Information Input'!$M$14</f>
        <v xml:space="preserve">      -      </v>
      </c>
      <c r="Z16" s="698" t="s">
        <v>28</v>
      </c>
      <c r="AA16" s="699">
        <f>'Information Input'!$H$33</f>
        <v>43466</v>
      </c>
      <c r="AB16" s="699">
        <f>'Information Input'!$H$34</f>
        <v>43555</v>
      </c>
      <c r="AC16" s="700">
        <f>'Information Input'!$H$35</f>
        <v>43555</v>
      </c>
      <c r="AD16" s="698" t="str">
        <f>'Information Input'!$J$22</f>
        <v>Quarterly</v>
      </c>
      <c r="AE16" s="700">
        <f>'Information Input'!$H$30</f>
        <v>43555</v>
      </c>
      <c r="AF16" s="698">
        <f>'Information Input'!$J$18</f>
        <v>2019</v>
      </c>
      <c r="AG16" s="701">
        <v>208</v>
      </c>
      <c r="AH16" s="701" t="s">
        <v>370</v>
      </c>
      <c r="AI16" s="701" t="s">
        <v>462</v>
      </c>
      <c r="AJ16" s="702">
        <f>'Report 1'!$G$18</f>
        <v>0</v>
      </c>
      <c r="AK16" s="672"/>
      <c r="AL16" s="664" t="s">
        <v>463</v>
      </c>
      <c r="AM16" s="665">
        <v>2</v>
      </c>
      <c r="AN16" s="665" t="str">
        <f>'Information Input'!$M$14</f>
        <v xml:space="preserve">      -      </v>
      </c>
      <c r="AO16" s="665" t="s">
        <v>24</v>
      </c>
      <c r="AP16" s="656">
        <f t="shared" si="2"/>
        <v>43466</v>
      </c>
      <c r="AQ16" s="656">
        <f t="shared" si="3"/>
        <v>43555</v>
      </c>
      <c r="AR16" s="656">
        <f>'Information Input'!$H$35</f>
        <v>43555</v>
      </c>
      <c r="AS16" s="665" t="str">
        <f>'Information Input'!$J$22</f>
        <v>Quarterly</v>
      </c>
      <c r="AT16" s="656">
        <f>'Information Input'!$H$30</f>
        <v>43555</v>
      </c>
      <c r="AU16" s="665">
        <f>'Information Input'!$J$18</f>
        <v>2019</v>
      </c>
      <c r="AV16" s="665">
        <v>208</v>
      </c>
      <c r="AW16" s="665" t="s">
        <v>370</v>
      </c>
      <c r="AX16" s="665" t="s">
        <v>462</v>
      </c>
      <c r="AY16" s="666" t="s">
        <v>446</v>
      </c>
      <c r="AZ16" s="665">
        <v>15</v>
      </c>
      <c r="BA16" s="667" t="s">
        <v>110</v>
      </c>
      <c r="BB16" s="661" t="s">
        <v>157</v>
      </c>
      <c r="BC16" s="668">
        <f>'Report 2'!$H$22</f>
        <v>0</v>
      </c>
      <c r="BD16" s="668">
        <f>'Report 2'!$I$22</f>
        <v>0</v>
      </c>
      <c r="BE16" s="668">
        <f>'Report 2'!$J$22</f>
        <v>0</v>
      </c>
      <c r="BF16" s="668">
        <f>'Report 2'!$K$22</f>
        <v>0</v>
      </c>
      <c r="BG16" s="668">
        <f>'Report 2'!$L$22</f>
        <v>0</v>
      </c>
      <c r="BH16" s="668">
        <f>'Report 2'!$M$22</f>
        <v>0</v>
      </c>
      <c r="BI16" s="668">
        <f>'Report 2'!$N$22</f>
        <v>0</v>
      </c>
      <c r="BJ16" s="672"/>
      <c r="BK16" s="659" t="s">
        <v>463</v>
      </c>
      <c r="BL16" s="655">
        <v>3</v>
      </c>
      <c r="BM16" s="655" t="str">
        <f>'Information Input'!$M$14</f>
        <v xml:space="preserve">      -      </v>
      </c>
      <c r="BN16" s="655" t="s">
        <v>24</v>
      </c>
      <c r="BO16" s="656">
        <f t="shared" si="4"/>
        <v>43466</v>
      </c>
      <c r="BP16" s="656">
        <f t="shared" si="5"/>
        <v>43555</v>
      </c>
      <c r="BQ16" s="656">
        <f>'Information Input'!$H$35</f>
        <v>43555</v>
      </c>
      <c r="BR16" s="655" t="str">
        <f>'Information Input'!$J$22</f>
        <v>Quarterly</v>
      </c>
      <c r="BS16" s="656">
        <f>'Information Input'!$H$30</f>
        <v>43555</v>
      </c>
      <c r="BT16" s="655">
        <f>'Information Input'!$J$18</f>
        <v>2019</v>
      </c>
      <c r="BU16" s="657" t="s">
        <v>365</v>
      </c>
      <c r="BV16" s="658" t="s">
        <v>370</v>
      </c>
      <c r="BW16" s="659" t="s">
        <v>462</v>
      </c>
      <c r="BX16" s="655">
        <v>5</v>
      </c>
      <c r="BY16" s="667" t="s">
        <v>124</v>
      </c>
      <c r="BZ16" s="667" t="s">
        <v>56</v>
      </c>
      <c r="CA16" s="661">
        <f>'Report 3'!$D$20</f>
        <v>0</v>
      </c>
      <c r="CB16" s="672"/>
      <c r="CC16" s="660" t="s">
        <v>463</v>
      </c>
      <c r="CD16" s="1000" t="s">
        <v>447</v>
      </c>
      <c r="CE16" s="1000" t="str">
        <f>'Information Input'!$M$14</f>
        <v xml:space="preserve">      -      </v>
      </c>
      <c r="CF16" s="669" t="s">
        <v>24</v>
      </c>
      <c r="CG16" s="670">
        <f t="shared" si="6"/>
        <v>43466</v>
      </c>
      <c r="CH16" s="670">
        <f t="shared" si="7"/>
        <v>43555</v>
      </c>
      <c r="CI16" s="670">
        <f>'Information Input'!$H$35</f>
        <v>43555</v>
      </c>
      <c r="CJ16" s="669" t="str">
        <f>'Information Input'!$J$22</f>
        <v>Quarterly</v>
      </c>
      <c r="CK16" s="670">
        <f>'Information Input'!$H$30</f>
        <v>43555</v>
      </c>
      <c r="CL16" s="669">
        <f>'Information Input'!$J$18</f>
        <v>2019</v>
      </c>
      <c r="CM16" s="1001" t="s">
        <v>365</v>
      </c>
      <c r="CN16" s="1000" t="s">
        <v>370</v>
      </c>
      <c r="CO16" s="660" t="s">
        <v>462</v>
      </c>
      <c r="CP16" s="660" t="s">
        <v>446</v>
      </c>
      <c r="CQ16" s="669">
        <v>15</v>
      </c>
      <c r="CR16" s="660" t="s">
        <v>110</v>
      </c>
      <c r="CS16" s="660" t="s">
        <v>157</v>
      </c>
      <c r="CT16" s="1002">
        <f>'Report 1'!$C$18</f>
        <v>0</v>
      </c>
      <c r="CU16" s="1003">
        <f>SUMIF('Report 4A'!$G$16:$G$95,$CQ16,'Report 4A'!$K$16:$K$95)</f>
        <v>0</v>
      </c>
      <c r="CV16" s="1004">
        <f t="shared" si="8"/>
        <v>0</v>
      </c>
      <c r="CW16" s="672"/>
      <c r="CX16" s="664" t="s">
        <v>463</v>
      </c>
      <c r="CY16" s="655" t="s">
        <v>283</v>
      </c>
      <c r="CZ16" s="655" t="str">
        <f>'Information Input'!$M$14</f>
        <v xml:space="preserve">      -      </v>
      </c>
      <c r="DA16" s="656">
        <f>'Information Input'!$H$35</f>
        <v>43555</v>
      </c>
      <c r="DB16" s="655" t="str">
        <f>'Information Input'!$J$22</f>
        <v>Quarterly</v>
      </c>
      <c r="DC16" s="670">
        <f>'Information Input'!$H$30</f>
        <v>43555</v>
      </c>
      <c r="DD16" s="671" t="str">
        <f>TEXT('Report 5A'!$G$17,"YYYYMM")</f>
        <v>201811</v>
      </c>
      <c r="DE16" s="659" t="s">
        <v>462</v>
      </c>
      <c r="DF16" s="659" t="s">
        <v>448</v>
      </c>
      <c r="DG16" s="662">
        <f>'Report 5A'!$G$55</f>
        <v>0</v>
      </c>
      <c r="DH16" s="668">
        <f>'Report 5A'!$G$56</f>
        <v>0</v>
      </c>
      <c r="DI16" s="662">
        <f>'Report 5A'!$G$57</f>
        <v>0</v>
      </c>
      <c r="DJ16" s="662">
        <f>'Report 5A'!$G$58</f>
        <v>0</v>
      </c>
      <c r="DK16" s="662">
        <f>'Report 5A'!$G$59</f>
        <v>0</v>
      </c>
      <c r="DL16" s="662">
        <f>'Report 5A'!$G$60</f>
        <v>0</v>
      </c>
      <c r="DM16" s="662">
        <f>'Report 5A'!$G$61</f>
        <v>0</v>
      </c>
      <c r="DN16" s="662">
        <f>'Report 5A'!$G$62</f>
        <v>0</v>
      </c>
      <c r="DO16" s="662">
        <f>'Report 5A'!$G$63</f>
        <v>0</v>
      </c>
      <c r="DP16" s="662">
        <f>'Report 5A'!$G$64</f>
        <v>0</v>
      </c>
      <c r="DQ16" s="662">
        <f>'Report 5A'!$G$65</f>
        <v>0</v>
      </c>
      <c r="DR16" s="672"/>
      <c r="DT16" s="652"/>
    </row>
    <row r="17" spans="1:124">
      <c r="A17" s="673"/>
      <c r="B17" s="653" t="s">
        <v>463</v>
      </c>
      <c r="C17" s="654">
        <v>1</v>
      </c>
      <c r="D17" s="655" t="str">
        <f>'Information Input'!$M$14</f>
        <v xml:space="preserve">      -      </v>
      </c>
      <c r="E17" s="655" t="s">
        <v>24</v>
      </c>
      <c r="F17" s="656">
        <f t="shared" si="0"/>
        <v>43466</v>
      </c>
      <c r="G17" s="656">
        <f t="shared" si="1"/>
        <v>43555</v>
      </c>
      <c r="H17" s="656">
        <f>'Information Input'!$H$35</f>
        <v>43555</v>
      </c>
      <c r="I17" s="655" t="str">
        <f>'Information Input'!$J$22</f>
        <v>Quarterly</v>
      </c>
      <c r="J17" s="656">
        <f>'Information Input'!$H$30</f>
        <v>43555</v>
      </c>
      <c r="K17" s="655">
        <f>'Information Input'!$J$18</f>
        <v>2019</v>
      </c>
      <c r="L17" s="657" t="s">
        <v>365</v>
      </c>
      <c r="M17" s="658" t="s">
        <v>370</v>
      </c>
      <c r="N17" s="659" t="s">
        <v>462</v>
      </c>
      <c r="O17" s="660" t="s">
        <v>449</v>
      </c>
      <c r="P17" s="655">
        <v>7</v>
      </c>
      <c r="Q17" s="659" t="s">
        <v>501</v>
      </c>
      <c r="R17" s="659" t="s">
        <v>268</v>
      </c>
      <c r="S17" s="661">
        <f>'Report 1'!$C$18</f>
        <v>0</v>
      </c>
      <c r="T17" s="662">
        <f>'Report 1'!$C$25</f>
        <v>0</v>
      </c>
      <c r="U17" s="663">
        <f>'Report 1'!$C$111</f>
        <v>0</v>
      </c>
      <c r="V17" s="673"/>
      <c r="AK17" s="673"/>
      <c r="AL17" s="664" t="s">
        <v>463</v>
      </c>
      <c r="AM17" s="665">
        <v>2</v>
      </c>
      <c r="AN17" s="665" t="str">
        <f>'Information Input'!$M$14</f>
        <v xml:space="preserve">      -      </v>
      </c>
      <c r="AO17" s="665" t="s">
        <v>24</v>
      </c>
      <c r="AP17" s="656">
        <f t="shared" si="2"/>
        <v>43466</v>
      </c>
      <c r="AQ17" s="656">
        <f t="shared" si="3"/>
        <v>43555</v>
      </c>
      <c r="AR17" s="656">
        <f>'Information Input'!$H$35</f>
        <v>43555</v>
      </c>
      <c r="AS17" s="665" t="str">
        <f>'Information Input'!$J$22</f>
        <v>Quarterly</v>
      </c>
      <c r="AT17" s="656">
        <f>'Information Input'!$H$30</f>
        <v>43555</v>
      </c>
      <c r="AU17" s="665">
        <f>'Information Input'!$J$18</f>
        <v>2019</v>
      </c>
      <c r="AV17" s="665">
        <v>208</v>
      </c>
      <c r="AW17" s="665" t="s">
        <v>370</v>
      </c>
      <c r="AX17" s="665" t="s">
        <v>462</v>
      </c>
      <c r="AY17" s="666" t="s">
        <v>446</v>
      </c>
      <c r="AZ17" s="665">
        <v>16</v>
      </c>
      <c r="BA17" s="667" t="s">
        <v>538</v>
      </c>
      <c r="BB17" s="661" t="s">
        <v>151</v>
      </c>
      <c r="BC17" s="668">
        <f>'Report 2'!$H$23</f>
        <v>0</v>
      </c>
      <c r="BD17" s="668">
        <f>'Report 2'!$I$23</f>
        <v>0</v>
      </c>
      <c r="BE17" s="668">
        <f>'Report 2'!$J$23</f>
        <v>0</v>
      </c>
      <c r="BF17" s="668">
        <f>'Report 2'!$K$23</f>
        <v>0</v>
      </c>
      <c r="BG17" s="668">
        <f>'Report 2'!$L$23</f>
        <v>0</v>
      </c>
      <c r="BH17" s="668">
        <f>'Report 2'!$M$23</f>
        <v>0</v>
      </c>
      <c r="BI17" s="668">
        <f>'Report 2'!$N$23</f>
        <v>0</v>
      </c>
      <c r="BJ17" s="673"/>
      <c r="BK17" s="659" t="s">
        <v>463</v>
      </c>
      <c r="BL17" s="655">
        <v>3</v>
      </c>
      <c r="BM17" s="655" t="str">
        <f>'Information Input'!$M$14</f>
        <v xml:space="preserve">      -      </v>
      </c>
      <c r="BN17" s="655" t="s">
        <v>24</v>
      </c>
      <c r="BO17" s="656">
        <f t="shared" si="4"/>
        <v>43466</v>
      </c>
      <c r="BP17" s="656">
        <f t="shared" si="5"/>
        <v>43555</v>
      </c>
      <c r="BQ17" s="656">
        <f>'Information Input'!$H$35</f>
        <v>43555</v>
      </c>
      <c r="BR17" s="655" t="str">
        <f>'Information Input'!$J$22</f>
        <v>Quarterly</v>
      </c>
      <c r="BS17" s="656">
        <f>'Information Input'!$H$30</f>
        <v>43555</v>
      </c>
      <c r="BT17" s="655">
        <f>'Information Input'!$J$18</f>
        <v>2019</v>
      </c>
      <c r="BU17" s="657" t="s">
        <v>365</v>
      </c>
      <c r="BV17" s="658" t="s">
        <v>370</v>
      </c>
      <c r="BW17" s="659" t="s">
        <v>462</v>
      </c>
      <c r="BX17" s="655">
        <v>6</v>
      </c>
      <c r="BY17" s="667" t="s">
        <v>125</v>
      </c>
      <c r="BZ17" s="667" t="s">
        <v>56</v>
      </c>
      <c r="CA17" s="661">
        <f>'Report 3'!$D$21</f>
        <v>0</v>
      </c>
      <c r="CB17" s="673"/>
      <c r="CC17" s="660" t="s">
        <v>463</v>
      </c>
      <c r="CD17" s="1000" t="s">
        <v>447</v>
      </c>
      <c r="CE17" s="1000" t="str">
        <f>'Information Input'!$M$14</f>
        <v xml:space="preserve">      -      </v>
      </c>
      <c r="CF17" s="669" t="s">
        <v>24</v>
      </c>
      <c r="CG17" s="670">
        <f t="shared" si="6"/>
        <v>43466</v>
      </c>
      <c r="CH17" s="670">
        <f t="shared" si="7"/>
        <v>43555</v>
      </c>
      <c r="CI17" s="670">
        <f>'Information Input'!$H$35</f>
        <v>43555</v>
      </c>
      <c r="CJ17" s="669" t="str">
        <f>'Information Input'!$J$22</f>
        <v>Quarterly</v>
      </c>
      <c r="CK17" s="670">
        <f>'Information Input'!$H$30</f>
        <v>43555</v>
      </c>
      <c r="CL17" s="669">
        <f>'Information Input'!$J$18</f>
        <v>2019</v>
      </c>
      <c r="CM17" s="1001" t="s">
        <v>365</v>
      </c>
      <c r="CN17" s="1000" t="s">
        <v>370</v>
      </c>
      <c r="CO17" s="660" t="s">
        <v>462</v>
      </c>
      <c r="CP17" s="660" t="s">
        <v>446</v>
      </c>
      <c r="CQ17" s="669">
        <v>16</v>
      </c>
      <c r="CR17" s="660" t="s">
        <v>538</v>
      </c>
      <c r="CS17" s="660" t="s">
        <v>151</v>
      </c>
      <c r="CT17" s="1002">
        <f>'Report 1'!$C$18</f>
        <v>0</v>
      </c>
      <c r="CU17" s="1003">
        <f>SUMIF('Report 4A'!$G$16:$G$95,$CQ17,'Report 4A'!$K$16:$K$95)</f>
        <v>0</v>
      </c>
      <c r="CV17" s="1004">
        <f t="shared" si="8"/>
        <v>0</v>
      </c>
      <c r="CW17" s="673"/>
      <c r="CX17" s="664" t="s">
        <v>463</v>
      </c>
      <c r="CY17" s="655" t="s">
        <v>283</v>
      </c>
      <c r="CZ17" s="655" t="str">
        <f>'Information Input'!$M$14</f>
        <v xml:space="preserve">      -      </v>
      </c>
      <c r="DA17" s="656">
        <f>'Information Input'!$H$35</f>
        <v>43555</v>
      </c>
      <c r="DB17" s="655" t="str">
        <f>'Information Input'!$J$22</f>
        <v>Quarterly</v>
      </c>
      <c r="DC17" s="670">
        <f>'Information Input'!$H$30</f>
        <v>43555</v>
      </c>
      <c r="DD17" s="671" t="str">
        <f>TEXT('Report 5A'!$H$17,"YYYYMM")</f>
        <v>201810</v>
      </c>
      <c r="DE17" s="659" t="s">
        <v>462</v>
      </c>
      <c r="DF17" s="659" t="s">
        <v>448</v>
      </c>
      <c r="DG17" s="662">
        <f>'Report 5A'!$H$55</f>
        <v>0</v>
      </c>
      <c r="DH17" s="668">
        <f>'Report 5A'!$H$56</f>
        <v>0</v>
      </c>
      <c r="DI17" s="662">
        <f>'Report 5A'!$H$57</f>
        <v>0</v>
      </c>
      <c r="DJ17" s="662">
        <f>'Report 5A'!$H$58</f>
        <v>0</v>
      </c>
      <c r="DK17" s="662">
        <f>'Report 5A'!$H$59</f>
        <v>0</v>
      </c>
      <c r="DL17" s="662">
        <f>'Report 5A'!$H$60</f>
        <v>0</v>
      </c>
      <c r="DM17" s="662">
        <f>'Report 5A'!$H$61</f>
        <v>0</v>
      </c>
      <c r="DN17" s="662">
        <f>'Report 5A'!$H$62</f>
        <v>0</v>
      </c>
      <c r="DO17" s="662">
        <f>'Report 5A'!$H$63</f>
        <v>0</v>
      </c>
      <c r="DP17" s="662">
        <f>'Report 5A'!$H$64</f>
        <v>0</v>
      </c>
      <c r="DQ17" s="662">
        <f>'Report 5A'!$H$65</f>
        <v>0</v>
      </c>
      <c r="DR17" s="673"/>
      <c r="DT17" s="652"/>
    </row>
    <row r="18" spans="1:124">
      <c r="A18" s="674"/>
      <c r="B18" s="653" t="s">
        <v>463</v>
      </c>
      <c r="C18" s="654">
        <v>1</v>
      </c>
      <c r="D18" s="655" t="str">
        <f>'Information Input'!$M$14</f>
        <v xml:space="preserve">      -      </v>
      </c>
      <c r="E18" s="655" t="s">
        <v>24</v>
      </c>
      <c r="F18" s="656">
        <f t="shared" si="0"/>
        <v>43466</v>
      </c>
      <c r="G18" s="656">
        <f t="shared" si="1"/>
        <v>43555</v>
      </c>
      <c r="H18" s="656">
        <f>'Information Input'!$H$35</f>
        <v>43555</v>
      </c>
      <c r="I18" s="655" t="str">
        <f>'Information Input'!$J$22</f>
        <v>Quarterly</v>
      </c>
      <c r="J18" s="656">
        <f>'Information Input'!$H$30</f>
        <v>43555</v>
      </c>
      <c r="K18" s="655">
        <f>'Information Input'!$J$18</f>
        <v>2019</v>
      </c>
      <c r="L18" s="657" t="s">
        <v>365</v>
      </c>
      <c r="M18" s="658" t="s">
        <v>370</v>
      </c>
      <c r="N18" s="659" t="s">
        <v>462</v>
      </c>
      <c r="O18" s="660" t="s">
        <v>445</v>
      </c>
      <c r="P18" s="655">
        <v>8</v>
      </c>
      <c r="Q18" s="659" t="s">
        <v>37</v>
      </c>
      <c r="R18" s="659" t="s">
        <v>268</v>
      </c>
      <c r="S18" s="661">
        <f>'Report 1'!$C$18</f>
        <v>0</v>
      </c>
      <c r="T18" s="662">
        <f>'Report 1'!$C$26</f>
        <v>0</v>
      </c>
      <c r="U18" s="663">
        <f>'Report 1'!$C$112</f>
        <v>0</v>
      </c>
      <c r="V18" s="674"/>
      <c r="AK18" s="674"/>
      <c r="AL18" s="664" t="s">
        <v>463</v>
      </c>
      <c r="AM18" s="665">
        <v>2</v>
      </c>
      <c r="AN18" s="665" t="str">
        <f>'Information Input'!$M$14</f>
        <v xml:space="preserve">      -      </v>
      </c>
      <c r="AO18" s="665" t="s">
        <v>24</v>
      </c>
      <c r="AP18" s="656">
        <f t="shared" si="2"/>
        <v>43466</v>
      </c>
      <c r="AQ18" s="656">
        <f t="shared" si="3"/>
        <v>43555</v>
      </c>
      <c r="AR18" s="656">
        <f>'Information Input'!$H$35</f>
        <v>43555</v>
      </c>
      <c r="AS18" s="665" t="str">
        <f>'Information Input'!$J$22</f>
        <v>Quarterly</v>
      </c>
      <c r="AT18" s="656">
        <f>'Information Input'!$H$30</f>
        <v>43555</v>
      </c>
      <c r="AU18" s="665">
        <f>'Information Input'!$J$18</f>
        <v>2019</v>
      </c>
      <c r="AV18" s="665">
        <v>208</v>
      </c>
      <c r="AW18" s="665" t="s">
        <v>370</v>
      </c>
      <c r="AX18" s="665" t="s">
        <v>462</v>
      </c>
      <c r="AY18" s="666" t="s">
        <v>446</v>
      </c>
      <c r="AZ18" s="665">
        <v>17</v>
      </c>
      <c r="BA18" s="667" t="s">
        <v>539</v>
      </c>
      <c r="BB18" s="661" t="s">
        <v>151</v>
      </c>
      <c r="BC18" s="668">
        <f>'Report 2'!$H$24</f>
        <v>0</v>
      </c>
      <c r="BD18" s="668">
        <f>'Report 2'!$I$24</f>
        <v>0</v>
      </c>
      <c r="BE18" s="668">
        <f>'Report 2'!$J$24</f>
        <v>0</v>
      </c>
      <c r="BF18" s="668">
        <f>'Report 2'!$K$24</f>
        <v>0</v>
      </c>
      <c r="BG18" s="668">
        <f>'Report 2'!$L$24</f>
        <v>0</v>
      </c>
      <c r="BH18" s="668">
        <f>'Report 2'!$M$24</f>
        <v>0</v>
      </c>
      <c r="BI18" s="668">
        <f>'Report 2'!$N$24</f>
        <v>0</v>
      </c>
      <c r="BJ18" s="674"/>
      <c r="BK18" s="659" t="s">
        <v>463</v>
      </c>
      <c r="BL18" s="655">
        <v>3</v>
      </c>
      <c r="BM18" s="655" t="str">
        <f>'Information Input'!$M$14</f>
        <v xml:space="preserve">      -      </v>
      </c>
      <c r="BN18" s="655" t="s">
        <v>24</v>
      </c>
      <c r="BO18" s="656">
        <f t="shared" si="4"/>
        <v>43466</v>
      </c>
      <c r="BP18" s="656">
        <f t="shared" si="5"/>
        <v>43555</v>
      </c>
      <c r="BQ18" s="656">
        <f>'Information Input'!$H$35</f>
        <v>43555</v>
      </c>
      <c r="BR18" s="655" t="str">
        <f>'Information Input'!$J$22</f>
        <v>Quarterly</v>
      </c>
      <c r="BS18" s="656">
        <f>'Information Input'!$H$30</f>
        <v>43555</v>
      </c>
      <c r="BT18" s="655">
        <f>'Information Input'!$J$18</f>
        <v>2019</v>
      </c>
      <c r="BU18" s="657" t="s">
        <v>365</v>
      </c>
      <c r="BV18" s="658" t="s">
        <v>370</v>
      </c>
      <c r="BW18" s="659" t="s">
        <v>462</v>
      </c>
      <c r="BX18" s="655">
        <v>7</v>
      </c>
      <c r="BY18" s="667" t="s">
        <v>126</v>
      </c>
      <c r="BZ18" s="667" t="s">
        <v>56</v>
      </c>
      <c r="CA18" s="661">
        <f>'Report 3'!$D$22</f>
        <v>0</v>
      </c>
      <c r="CB18" s="674"/>
      <c r="CC18" s="660" t="s">
        <v>463</v>
      </c>
      <c r="CD18" s="1000" t="s">
        <v>447</v>
      </c>
      <c r="CE18" s="1000" t="str">
        <f>'Information Input'!$M$14</f>
        <v xml:space="preserve">      -      </v>
      </c>
      <c r="CF18" s="669" t="s">
        <v>24</v>
      </c>
      <c r="CG18" s="670">
        <f t="shared" si="6"/>
        <v>43466</v>
      </c>
      <c r="CH18" s="670">
        <f t="shared" si="7"/>
        <v>43555</v>
      </c>
      <c r="CI18" s="670">
        <f>'Information Input'!$H$35</f>
        <v>43555</v>
      </c>
      <c r="CJ18" s="669" t="str">
        <f>'Information Input'!$J$22</f>
        <v>Quarterly</v>
      </c>
      <c r="CK18" s="670">
        <f>'Information Input'!$H$30</f>
        <v>43555</v>
      </c>
      <c r="CL18" s="669">
        <f>'Information Input'!$J$18</f>
        <v>2019</v>
      </c>
      <c r="CM18" s="1001" t="s">
        <v>365</v>
      </c>
      <c r="CN18" s="1000" t="s">
        <v>370</v>
      </c>
      <c r="CO18" s="660" t="s">
        <v>462</v>
      </c>
      <c r="CP18" s="660" t="s">
        <v>446</v>
      </c>
      <c r="CQ18" s="669">
        <v>17</v>
      </c>
      <c r="CR18" s="660" t="s">
        <v>539</v>
      </c>
      <c r="CS18" s="660" t="s">
        <v>151</v>
      </c>
      <c r="CT18" s="1002">
        <f>'Report 1'!$C$18</f>
        <v>0</v>
      </c>
      <c r="CU18" s="1003">
        <f>SUMIF('Report 4A'!$G$16:$G$95,$CQ18,'Report 4A'!$K$16:$K$95)</f>
        <v>0</v>
      </c>
      <c r="CV18" s="1004">
        <f t="shared" si="8"/>
        <v>0</v>
      </c>
      <c r="CW18" s="674"/>
      <c r="CX18" s="664" t="s">
        <v>463</v>
      </c>
      <c r="CY18" s="655" t="s">
        <v>283</v>
      </c>
      <c r="CZ18" s="655" t="str">
        <f>'Information Input'!$M$14</f>
        <v xml:space="preserve">      -      </v>
      </c>
      <c r="DA18" s="656">
        <f>'Information Input'!$H$35</f>
        <v>43555</v>
      </c>
      <c r="DB18" s="655" t="str">
        <f>'Information Input'!$J$22</f>
        <v>Quarterly</v>
      </c>
      <c r="DC18" s="670">
        <f>'Information Input'!$H$30</f>
        <v>43555</v>
      </c>
      <c r="DD18" s="671" t="str">
        <f>TEXT('Report 5A'!$I$17,"YYYYMM")</f>
        <v>201809</v>
      </c>
      <c r="DE18" s="659" t="s">
        <v>462</v>
      </c>
      <c r="DF18" s="659" t="s">
        <v>448</v>
      </c>
      <c r="DG18" s="662">
        <f>'Report 5A'!$I$55</f>
        <v>0</v>
      </c>
      <c r="DH18" s="668">
        <f>'Report 5A'!$I$56</f>
        <v>0</v>
      </c>
      <c r="DI18" s="662">
        <f>'Report 5A'!$I$57</f>
        <v>0</v>
      </c>
      <c r="DJ18" s="662">
        <f>'Report 5A'!$I$58</f>
        <v>0</v>
      </c>
      <c r="DK18" s="662">
        <f>'Report 5A'!$I$59</f>
        <v>0</v>
      </c>
      <c r="DL18" s="662">
        <f>'Report 5A'!$I$60</f>
        <v>0</v>
      </c>
      <c r="DM18" s="662">
        <f>'Report 5A'!$I$61</f>
        <v>0</v>
      </c>
      <c r="DN18" s="662">
        <f>'Report 5A'!$I$62</f>
        <v>0</v>
      </c>
      <c r="DO18" s="662">
        <f>'Report 5A'!$I$63</f>
        <v>0</v>
      </c>
      <c r="DP18" s="662">
        <f>'Report 5A'!$I$64</f>
        <v>0</v>
      </c>
      <c r="DQ18" s="662">
        <f>'Report 5A'!$I$65</f>
        <v>0</v>
      </c>
      <c r="DR18" s="674"/>
      <c r="DT18" s="652"/>
    </row>
    <row r="19" spans="1:124">
      <c r="A19" s="674"/>
      <c r="B19" s="653" t="s">
        <v>463</v>
      </c>
      <c r="C19" s="654">
        <v>1</v>
      </c>
      <c r="D19" s="655" t="str">
        <f>'Information Input'!$M$14</f>
        <v xml:space="preserve">      -      </v>
      </c>
      <c r="E19" s="655" t="s">
        <v>24</v>
      </c>
      <c r="F19" s="656">
        <f t="shared" si="0"/>
        <v>43466</v>
      </c>
      <c r="G19" s="656">
        <f t="shared" si="1"/>
        <v>43555</v>
      </c>
      <c r="H19" s="656">
        <f>'Information Input'!$H$35</f>
        <v>43555</v>
      </c>
      <c r="I19" s="655" t="str">
        <f>'Information Input'!$J$22</f>
        <v>Quarterly</v>
      </c>
      <c r="J19" s="656">
        <f>'Information Input'!$H$30</f>
        <v>43555</v>
      </c>
      <c r="K19" s="655">
        <f>'Information Input'!$J$18</f>
        <v>2019</v>
      </c>
      <c r="L19" s="657" t="s">
        <v>365</v>
      </c>
      <c r="M19" s="658" t="s">
        <v>370</v>
      </c>
      <c r="N19" s="659" t="s">
        <v>462</v>
      </c>
      <c r="O19" s="660" t="s">
        <v>445</v>
      </c>
      <c r="P19" s="655">
        <v>9</v>
      </c>
      <c r="Q19" s="659" t="s">
        <v>38</v>
      </c>
      <c r="R19" s="659" t="s">
        <v>268</v>
      </c>
      <c r="S19" s="661">
        <f>'Report 1'!$C$18</f>
        <v>0</v>
      </c>
      <c r="T19" s="662">
        <f>'Report 1'!$C$27</f>
        <v>0</v>
      </c>
      <c r="U19" s="663">
        <f>'Report 1'!$C$113</f>
        <v>0</v>
      </c>
      <c r="V19" s="674"/>
      <c r="AK19" s="674"/>
      <c r="AL19" s="664" t="s">
        <v>463</v>
      </c>
      <c r="AM19" s="665">
        <v>2</v>
      </c>
      <c r="AN19" s="665" t="str">
        <f>'Information Input'!$M$14</f>
        <v xml:space="preserve">      -      </v>
      </c>
      <c r="AO19" s="665" t="s">
        <v>24</v>
      </c>
      <c r="AP19" s="656">
        <f t="shared" si="2"/>
        <v>43466</v>
      </c>
      <c r="AQ19" s="656">
        <f t="shared" si="3"/>
        <v>43555</v>
      </c>
      <c r="AR19" s="656">
        <f>'Information Input'!$H$35</f>
        <v>43555</v>
      </c>
      <c r="AS19" s="665" t="str">
        <f>'Information Input'!$J$22</f>
        <v>Quarterly</v>
      </c>
      <c r="AT19" s="656">
        <f>'Information Input'!$H$30</f>
        <v>43555</v>
      </c>
      <c r="AU19" s="665">
        <f>'Information Input'!$J$18</f>
        <v>2019</v>
      </c>
      <c r="AV19" s="665">
        <v>208</v>
      </c>
      <c r="AW19" s="665" t="s">
        <v>370</v>
      </c>
      <c r="AX19" s="665" t="s">
        <v>462</v>
      </c>
      <c r="AY19" s="666" t="s">
        <v>446</v>
      </c>
      <c r="AZ19" s="665">
        <v>18</v>
      </c>
      <c r="BA19" s="667" t="s">
        <v>540</v>
      </c>
      <c r="BB19" s="661" t="s">
        <v>151</v>
      </c>
      <c r="BC19" s="668">
        <f>'Report 2'!$H$25</f>
        <v>0</v>
      </c>
      <c r="BD19" s="668">
        <f>'Report 2'!$I$25</f>
        <v>0</v>
      </c>
      <c r="BE19" s="668">
        <f>'Report 2'!$J$25</f>
        <v>0</v>
      </c>
      <c r="BF19" s="668">
        <f>'Report 2'!$K$25</f>
        <v>0</v>
      </c>
      <c r="BG19" s="668">
        <f>'Report 2'!$L$25</f>
        <v>0</v>
      </c>
      <c r="BH19" s="668">
        <f>'Report 2'!$M$25</f>
        <v>0</v>
      </c>
      <c r="BI19" s="668">
        <f>'Report 2'!$N$25</f>
        <v>0</v>
      </c>
      <c r="BJ19" s="674"/>
      <c r="BK19" s="659" t="s">
        <v>463</v>
      </c>
      <c r="BL19" s="655">
        <v>3</v>
      </c>
      <c r="BM19" s="655" t="str">
        <f>'Information Input'!$M$14</f>
        <v xml:space="preserve">      -      </v>
      </c>
      <c r="BN19" s="655" t="s">
        <v>24</v>
      </c>
      <c r="BO19" s="656">
        <f t="shared" si="4"/>
        <v>43466</v>
      </c>
      <c r="BP19" s="656">
        <f t="shared" si="5"/>
        <v>43555</v>
      </c>
      <c r="BQ19" s="656">
        <f>'Information Input'!$H$35</f>
        <v>43555</v>
      </c>
      <c r="BR19" s="655" t="str">
        <f>'Information Input'!$J$22</f>
        <v>Quarterly</v>
      </c>
      <c r="BS19" s="656">
        <f>'Information Input'!$H$30</f>
        <v>43555</v>
      </c>
      <c r="BT19" s="655">
        <f>'Information Input'!$J$18</f>
        <v>2019</v>
      </c>
      <c r="BU19" s="657" t="s">
        <v>365</v>
      </c>
      <c r="BV19" s="658" t="s">
        <v>370</v>
      </c>
      <c r="BW19" s="659" t="s">
        <v>462</v>
      </c>
      <c r="BX19" s="655">
        <v>8</v>
      </c>
      <c r="BY19" s="667" t="s">
        <v>552</v>
      </c>
      <c r="BZ19" s="667" t="s">
        <v>128</v>
      </c>
      <c r="CA19" s="661">
        <f>'Report 3'!$D$23</f>
        <v>0</v>
      </c>
      <c r="CB19" s="674"/>
      <c r="CC19" s="660" t="s">
        <v>463</v>
      </c>
      <c r="CD19" s="1000" t="s">
        <v>447</v>
      </c>
      <c r="CE19" s="1000" t="str">
        <f>'Information Input'!$M$14</f>
        <v xml:space="preserve">      -      </v>
      </c>
      <c r="CF19" s="669" t="s">
        <v>24</v>
      </c>
      <c r="CG19" s="670">
        <f t="shared" si="6"/>
        <v>43466</v>
      </c>
      <c r="CH19" s="670">
        <f t="shared" si="7"/>
        <v>43555</v>
      </c>
      <c r="CI19" s="670">
        <f>'Information Input'!$H$35</f>
        <v>43555</v>
      </c>
      <c r="CJ19" s="669" t="str">
        <f>'Information Input'!$J$22</f>
        <v>Quarterly</v>
      </c>
      <c r="CK19" s="670">
        <f>'Information Input'!$H$30</f>
        <v>43555</v>
      </c>
      <c r="CL19" s="669">
        <f>'Information Input'!$J$18</f>
        <v>2019</v>
      </c>
      <c r="CM19" s="1001" t="s">
        <v>365</v>
      </c>
      <c r="CN19" s="1000" t="s">
        <v>370</v>
      </c>
      <c r="CO19" s="660" t="s">
        <v>462</v>
      </c>
      <c r="CP19" s="660" t="s">
        <v>446</v>
      </c>
      <c r="CQ19" s="669">
        <v>18</v>
      </c>
      <c r="CR19" s="660" t="s">
        <v>540</v>
      </c>
      <c r="CS19" s="660" t="s">
        <v>151</v>
      </c>
      <c r="CT19" s="1002">
        <f>'Report 1'!$C$18</f>
        <v>0</v>
      </c>
      <c r="CU19" s="1003">
        <f>SUMIF('Report 4A'!$G$16:$G$95,$CQ19,'Report 4A'!$K$16:$K$95)</f>
        <v>0</v>
      </c>
      <c r="CV19" s="1004">
        <f t="shared" si="8"/>
        <v>0</v>
      </c>
      <c r="CW19" s="674"/>
      <c r="CX19" s="664" t="s">
        <v>463</v>
      </c>
      <c r="CY19" s="655" t="s">
        <v>283</v>
      </c>
      <c r="CZ19" s="655" t="str">
        <f>'Information Input'!$M$14</f>
        <v xml:space="preserve">      -      </v>
      </c>
      <c r="DA19" s="656">
        <f>'Information Input'!$H$35</f>
        <v>43555</v>
      </c>
      <c r="DB19" s="655" t="str">
        <f>'Information Input'!$J$22</f>
        <v>Quarterly</v>
      </c>
      <c r="DC19" s="670">
        <f>'Information Input'!$H$30</f>
        <v>43555</v>
      </c>
      <c r="DD19" s="671" t="str">
        <f>TEXT('Report 5A'!$J$17,"YYYYMM")</f>
        <v>201808</v>
      </c>
      <c r="DE19" s="659" t="s">
        <v>462</v>
      </c>
      <c r="DF19" s="659" t="s">
        <v>448</v>
      </c>
      <c r="DG19" s="662">
        <f>'Report 5A'!$J$55</f>
        <v>0</v>
      </c>
      <c r="DH19" s="668">
        <f>'Report 5A'!$J$56</f>
        <v>0</v>
      </c>
      <c r="DI19" s="662">
        <f>'Report 5A'!$J$57</f>
        <v>0</v>
      </c>
      <c r="DJ19" s="662">
        <f>'Report 5A'!$J$58</f>
        <v>0</v>
      </c>
      <c r="DK19" s="662">
        <f>'Report 5A'!$J$59</f>
        <v>0</v>
      </c>
      <c r="DL19" s="662">
        <f>'Report 5A'!$J$60</f>
        <v>0</v>
      </c>
      <c r="DM19" s="662">
        <f>'Report 5A'!$J$61</f>
        <v>0</v>
      </c>
      <c r="DN19" s="662">
        <f>'Report 5A'!$J$62</f>
        <v>0</v>
      </c>
      <c r="DO19" s="662">
        <f>'Report 5A'!$J$63</f>
        <v>0</v>
      </c>
      <c r="DP19" s="662">
        <f>'Report 5A'!$J$64</f>
        <v>0</v>
      </c>
      <c r="DQ19" s="662">
        <f>'Report 5A'!$J$65</f>
        <v>0</v>
      </c>
      <c r="DR19" s="674"/>
      <c r="DT19" s="652"/>
    </row>
    <row r="20" spans="1:124">
      <c r="A20" s="674"/>
      <c r="B20" s="653" t="s">
        <v>463</v>
      </c>
      <c r="C20" s="654">
        <v>1</v>
      </c>
      <c r="D20" s="655" t="str">
        <f>'Information Input'!$M$14</f>
        <v xml:space="preserve">      -      </v>
      </c>
      <c r="E20" s="655" t="s">
        <v>24</v>
      </c>
      <c r="F20" s="656">
        <f t="shared" si="0"/>
        <v>43466</v>
      </c>
      <c r="G20" s="656">
        <f t="shared" si="1"/>
        <v>43555</v>
      </c>
      <c r="H20" s="656">
        <f>'Information Input'!$H$35</f>
        <v>43555</v>
      </c>
      <c r="I20" s="655" t="str">
        <f>'Information Input'!$J$22</f>
        <v>Quarterly</v>
      </c>
      <c r="J20" s="656">
        <f>'Information Input'!$H$30</f>
        <v>43555</v>
      </c>
      <c r="K20" s="655">
        <f>'Information Input'!$J$18</f>
        <v>2019</v>
      </c>
      <c r="L20" s="657" t="s">
        <v>365</v>
      </c>
      <c r="M20" s="658" t="s">
        <v>370</v>
      </c>
      <c r="N20" s="659" t="s">
        <v>462</v>
      </c>
      <c r="O20" s="660" t="s">
        <v>449</v>
      </c>
      <c r="P20" s="655">
        <v>10</v>
      </c>
      <c r="Q20" s="659" t="s">
        <v>292</v>
      </c>
      <c r="R20" s="659" t="s">
        <v>268</v>
      </c>
      <c r="S20" s="661">
        <f>'Report 1'!$C$18</f>
        <v>0</v>
      </c>
      <c r="T20" s="662">
        <f>'Report 1'!$C$28</f>
        <v>0</v>
      </c>
      <c r="U20" s="663">
        <f>'Report 1'!$C$114</f>
        <v>0</v>
      </c>
      <c r="V20" s="674"/>
      <c r="AK20" s="674"/>
      <c r="AL20" s="664" t="s">
        <v>463</v>
      </c>
      <c r="AM20" s="665">
        <v>2</v>
      </c>
      <c r="AN20" s="665" t="str">
        <f>'Information Input'!$M$14</f>
        <v xml:space="preserve">      -      </v>
      </c>
      <c r="AO20" s="665" t="s">
        <v>24</v>
      </c>
      <c r="AP20" s="656">
        <f t="shared" si="2"/>
        <v>43466</v>
      </c>
      <c r="AQ20" s="656">
        <f t="shared" si="3"/>
        <v>43555</v>
      </c>
      <c r="AR20" s="656">
        <f>'Information Input'!$H$35</f>
        <v>43555</v>
      </c>
      <c r="AS20" s="665" t="str">
        <f>'Information Input'!$J$22</f>
        <v>Quarterly</v>
      </c>
      <c r="AT20" s="656">
        <f>'Information Input'!$H$30</f>
        <v>43555</v>
      </c>
      <c r="AU20" s="665">
        <f>'Information Input'!$J$18</f>
        <v>2019</v>
      </c>
      <c r="AV20" s="665">
        <v>208</v>
      </c>
      <c r="AW20" s="665" t="s">
        <v>370</v>
      </c>
      <c r="AX20" s="665" t="s">
        <v>462</v>
      </c>
      <c r="AY20" s="666" t="s">
        <v>446</v>
      </c>
      <c r="AZ20" s="665">
        <v>19</v>
      </c>
      <c r="BA20" s="667" t="s">
        <v>541</v>
      </c>
      <c r="BB20" s="661" t="s">
        <v>151</v>
      </c>
      <c r="BC20" s="668">
        <f>'Report 2'!$H$26</f>
        <v>0</v>
      </c>
      <c r="BD20" s="668">
        <f>'Report 2'!$I$26</f>
        <v>0</v>
      </c>
      <c r="BE20" s="668">
        <f>'Report 2'!$J$26</f>
        <v>0</v>
      </c>
      <c r="BF20" s="668">
        <f>'Report 2'!$K$26</f>
        <v>0</v>
      </c>
      <c r="BG20" s="668">
        <f>'Report 2'!$L$26</f>
        <v>0</v>
      </c>
      <c r="BH20" s="668">
        <f>'Report 2'!$M$26</f>
        <v>0</v>
      </c>
      <c r="BI20" s="668">
        <f>'Report 2'!$N$26</f>
        <v>0</v>
      </c>
      <c r="BJ20" s="674"/>
      <c r="BK20" s="659" t="s">
        <v>463</v>
      </c>
      <c r="BL20" s="655">
        <v>3</v>
      </c>
      <c r="BM20" s="655" t="str">
        <f>'Information Input'!$M$14</f>
        <v xml:space="preserve">      -      </v>
      </c>
      <c r="BN20" s="655" t="s">
        <v>24</v>
      </c>
      <c r="BO20" s="656">
        <f t="shared" si="4"/>
        <v>43466</v>
      </c>
      <c r="BP20" s="656">
        <f t="shared" si="5"/>
        <v>43555</v>
      </c>
      <c r="BQ20" s="656">
        <f>'Information Input'!$H$35</f>
        <v>43555</v>
      </c>
      <c r="BR20" s="655" t="str">
        <f>'Information Input'!$J$22</f>
        <v>Quarterly</v>
      </c>
      <c r="BS20" s="656">
        <f>'Information Input'!$H$30</f>
        <v>43555</v>
      </c>
      <c r="BT20" s="655">
        <f>'Information Input'!$J$18</f>
        <v>2019</v>
      </c>
      <c r="BU20" s="657" t="s">
        <v>365</v>
      </c>
      <c r="BV20" s="658" t="s">
        <v>370</v>
      </c>
      <c r="BW20" s="659" t="s">
        <v>462</v>
      </c>
      <c r="BX20" s="655">
        <v>9</v>
      </c>
      <c r="BY20" s="667" t="s">
        <v>548</v>
      </c>
      <c r="BZ20" s="667" t="s">
        <v>57</v>
      </c>
      <c r="CA20" s="661">
        <f>'Report 3'!$D$24</f>
        <v>0</v>
      </c>
      <c r="CB20" s="674"/>
      <c r="CC20" s="660" t="s">
        <v>463</v>
      </c>
      <c r="CD20" s="1000" t="s">
        <v>447</v>
      </c>
      <c r="CE20" s="1000" t="str">
        <f>'Information Input'!$M$14</f>
        <v xml:space="preserve">      -      </v>
      </c>
      <c r="CF20" s="669" t="s">
        <v>24</v>
      </c>
      <c r="CG20" s="670">
        <f t="shared" si="6"/>
        <v>43466</v>
      </c>
      <c r="CH20" s="670">
        <f t="shared" si="7"/>
        <v>43555</v>
      </c>
      <c r="CI20" s="670">
        <f>'Information Input'!$H$35</f>
        <v>43555</v>
      </c>
      <c r="CJ20" s="669" t="str">
        <f>'Information Input'!$J$22</f>
        <v>Quarterly</v>
      </c>
      <c r="CK20" s="670">
        <f>'Information Input'!$H$30</f>
        <v>43555</v>
      </c>
      <c r="CL20" s="669">
        <f>'Information Input'!$J$18</f>
        <v>2019</v>
      </c>
      <c r="CM20" s="1001" t="s">
        <v>365</v>
      </c>
      <c r="CN20" s="1000" t="s">
        <v>370</v>
      </c>
      <c r="CO20" s="660" t="s">
        <v>462</v>
      </c>
      <c r="CP20" s="660" t="s">
        <v>446</v>
      </c>
      <c r="CQ20" s="669">
        <v>19</v>
      </c>
      <c r="CR20" s="660" t="s">
        <v>541</v>
      </c>
      <c r="CS20" s="660" t="s">
        <v>151</v>
      </c>
      <c r="CT20" s="1002">
        <f>'Report 1'!$C$18</f>
        <v>0</v>
      </c>
      <c r="CU20" s="1003">
        <f>SUMIF('Report 4A'!$G$16:$G$95,$CQ20,'Report 4A'!$K$16:$K$95)</f>
        <v>0</v>
      </c>
      <c r="CV20" s="1004">
        <f t="shared" si="8"/>
        <v>0</v>
      </c>
      <c r="CW20" s="674"/>
      <c r="CX20" s="664" t="s">
        <v>463</v>
      </c>
      <c r="CY20" s="655" t="s">
        <v>283</v>
      </c>
      <c r="CZ20" s="655" t="str">
        <f>'Information Input'!$M$14</f>
        <v xml:space="preserve">      -      </v>
      </c>
      <c r="DA20" s="656">
        <f>'Information Input'!$H$35</f>
        <v>43555</v>
      </c>
      <c r="DB20" s="655" t="str">
        <f>'Information Input'!$J$22</f>
        <v>Quarterly</v>
      </c>
      <c r="DC20" s="670">
        <f>'Information Input'!$H$30</f>
        <v>43555</v>
      </c>
      <c r="DD20" s="671" t="str">
        <f>TEXT('Report 5A'!$K$17,"YYYYMM")</f>
        <v>201807</v>
      </c>
      <c r="DE20" s="659" t="s">
        <v>462</v>
      </c>
      <c r="DF20" s="659" t="s">
        <v>448</v>
      </c>
      <c r="DG20" s="662">
        <f>'Report 5A'!$K$55</f>
        <v>0</v>
      </c>
      <c r="DH20" s="668">
        <f>'Report 5A'!$K$56</f>
        <v>0</v>
      </c>
      <c r="DI20" s="662">
        <f>'Report 5A'!$K$57</f>
        <v>0</v>
      </c>
      <c r="DJ20" s="662">
        <f>'Report 5A'!$K$58</f>
        <v>0</v>
      </c>
      <c r="DK20" s="662">
        <f>'Report 5A'!$K$59</f>
        <v>0</v>
      </c>
      <c r="DL20" s="662">
        <f>'Report 5A'!$K$60</f>
        <v>0</v>
      </c>
      <c r="DM20" s="662">
        <f>'Report 5A'!$K$61</f>
        <v>0</v>
      </c>
      <c r="DN20" s="662">
        <f>'Report 5A'!$K$62</f>
        <v>0</v>
      </c>
      <c r="DO20" s="662">
        <f>'Report 5A'!$K$63</f>
        <v>0</v>
      </c>
      <c r="DP20" s="662">
        <f>'Report 5A'!$K$64</f>
        <v>0</v>
      </c>
      <c r="DQ20" s="662">
        <f>'Report 5A'!$K$65</f>
        <v>0</v>
      </c>
      <c r="DR20" s="674"/>
      <c r="DT20" s="652"/>
    </row>
    <row r="21" spans="1:124">
      <c r="A21" s="674"/>
      <c r="B21" s="653" t="s">
        <v>463</v>
      </c>
      <c r="C21" s="654">
        <v>1</v>
      </c>
      <c r="D21" s="655" t="str">
        <f>'Information Input'!$M$14</f>
        <v xml:space="preserve">      -      </v>
      </c>
      <c r="E21" s="655" t="s">
        <v>24</v>
      </c>
      <c r="F21" s="656">
        <f t="shared" si="0"/>
        <v>43466</v>
      </c>
      <c r="G21" s="656">
        <f t="shared" si="1"/>
        <v>43555</v>
      </c>
      <c r="H21" s="656">
        <f>'Information Input'!$H$35</f>
        <v>43555</v>
      </c>
      <c r="I21" s="655" t="str">
        <f>'Information Input'!$J$22</f>
        <v>Quarterly</v>
      </c>
      <c r="J21" s="656">
        <f>'Information Input'!$H$30</f>
        <v>43555</v>
      </c>
      <c r="K21" s="655">
        <f>'Information Input'!$J$18</f>
        <v>2019</v>
      </c>
      <c r="L21" s="657" t="s">
        <v>365</v>
      </c>
      <c r="M21" s="658" t="s">
        <v>370</v>
      </c>
      <c r="N21" s="659" t="s">
        <v>462</v>
      </c>
      <c r="O21" s="660" t="s">
        <v>446</v>
      </c>
      <c r="P21" s="655">
        <v>11</v>
      </c>
      <c r="Q21" s="667" t="s">
        <v>129</v>
      </c>
      <c r="R21" s="659" t="s">
        <v>152</v>
      </c>
      <c r="S21" s="661">
        <f>'Report 1'!$C$18</f>
        <v>0</v>
      </c>
      <c r="T21" s="662">
        <f>'Report 1'!$C$31</f>
        <v>0</v>
      </c>
      <c r="U21" s="663">
        <f>'Report 1'!$C$117</f>
        <v>0</v>
      </c>
      <c r="V21" s="674"/>
      <c r="AK21" s="674"/>
      <c r="AL21" s="664" t="s">
        <v>463</v>
      </c>
      <c r="AM21" s="665">
        <v>2</v>
      </c>
      <c r="AN21" s="665" t="str">
        <f>'Information Input'!$M$14</f>
        <v xml:space="preserve">      -      </v>
      </c>
      <c r="AO21" s="665" t="s">
        <v>24</v>
      </c>
      <c r="AP21" s="656">
        <f t="shared" si="2"/>
        <v>43466</v>
      </c>
      <c r="AQ21" s="656">
        <f t="shared" si="3"/>
        <v>43555</v>
      </c>
      <c r="AR21" s="656">
        <f>'Information Input'!$H$35</f>
        <v>43555</v>
      </c>
      <c r="AS21" s="665" t="str">
        <f>'Information Input'!$J$22</f>
        <v>Quarterly</v>
      </c>
      <c r="AT21" s="656">
        <f>'Information Input'!$H$30</f>
        <v>43555</v>
      </c>
      <c r="AU21" s="665">
        <f>'Information Input'!$J$18</f>
        <v>2019</v>
      </c>
      <c r="AV21" s="665">
        <v>208</v>
      </c>
      <c r="AW21" s="665" t="s">
        <v>370</v>
      </c>
      <c r="AX21" s="665" t="s">
        <v>462</v>
      </c>
      <c r="AY21" s="666" t="s">
        <v>446</v>
      </c>
      <c r="AZ21" s="665">
        <v>20</v>
      </c>
      <c r="BA21" s="667" t="s">
        <v>542</v>
      </c>
      <c r="BB21" s="661" t="s">
        <v>151</v>
      </c>
      <c r="BC21" s="668">
        <f>'Report 2'!$H$27</f>
        <v>0</v>
      </c>
      <c r="BD21" s="668">
        <f>'Report 2'!$I$27</f>
        <v>0</v>
      </c>
      <c r="BE21" s="668">
        <f>'Report 2'!$J$27</f>
        <v>0</v>
      </c>
      <c r="BF21" s="668">
        <f>'Report 2'!$K$27</f>
        <v>0</v>
      </c>
      <c r="BG21" s="668">
        <f>'Report 2'!$L$27</f>
        <v>0</v>
      </c>
      <c r="BH21" s="668">
        <f>'Report 2'!$M$27</f>
        <v>0</v>
      </c>
      <c r="BI21" s="668">
        <f>'Report 2'!$N$27</f>
        <v>0</v>
      </c>
      <c r="BJ21" s="674"/>
      <c r="BK21" s="640" t="s">
        <v>463</v>
      </c>
      <c r="BL21" s="635">
        <v>3</v>
      </c>
      <c r="BM21" s="635" t="str">
        <f>'Information Input'!$M$14</f>
        <v xml:space="preserve">      -      </v>
      </c>
      <c r="BN21" s="635" t="s">
        <v>25</v>
      </c>
      <c r="BO21" s="636">
        <f t="shared" ref="BO21:BO29" si="9">DATE(BT21,4,1)</f>
        <v>43556</v>
      </c>
      <c r="BP21" s="636">
        <f t="shared" ref="BP21:BP29" si="10">DATE(BT21,6,30)</f>
        <v>43646</v>
      </c>
      <c r="BQ21" s="637">
        <f>'Information Input'!$H$35</f>
        <v>43555</v>
      </c>
      <c r="BR21" s="635" t="str">
        <f>'Information Input'!$J$22</f>
        <v>Quarterly</v>
      </c>
      <c r="BS21" s="637">
        <f>'Information Input'!$H$30</f>
        <v>43555</v>
      </c>
      <c r="BT21" s="635">
        <f>'Information Input'!$J$18</f>
        <v>2019</v>
      </c>
      <c r="BU21" s="638" t="s">
        <v>365</v>
      </c>
      <c r="BV21" s="639" t="s">
        <v>370</v>
      </c>
      <c r="BW21" s="640" t="s">
        <v>462</v>
      </c>
      <c r="BX21" s="635">
        <v>1</v>
      </c>
      <c r="BY21" s="648" t="s">
        <v>129</v>
      </c>
      <c r="BZ21" s="648" t="s">
        <v>54</v>
      </c>
      <c r="CA21" s="642">
        <f>'Report 3'!$E$16</f>
        <v>0</v>
      </c>
      <c r="CB21" s="674"/>
      <c r="CC21" s="660" t="s">
        <v>463</v>
      </c>
      <c r="CD21" s="1000" t="s">
        <v>447</v>
      </c>
      <c r="CE21" s="1000" t="str">
        <f>'Information Input'!$M$14</f>
        <v xml:space="preserve">      -      </v>
      </c>
      <c r="CF21" s="669" t="s">
        <v>24</v>
      </c>
      <c r="CG21" s="670">
        <f t="shared" si="6"/>
        <v>43466</v>
      </c>
      <c r="CH21" s="670">
        <f t="shared" si="7"/>
        <v>43555</v>
      </c>
      <c r="CI21" s="670">
        <f>'Information Input'!$H$35</f>
        <v>43555</v>
      </c>
      <c r="CJ21" s="669" t="str">
        <f>'Information Input'!$J$22</f>
        <v>Quarterly</v>
      </c>
      <c r="CK21" s="670">
        <f>'Information Input'!$H$30</f>
        <v>43555</v>
      </c>
      <c r="CL21" s="669">
        <f>'Information Input'!$J$18</f>
        <v>2019</v>
      </c>
      <c r="CM21" s="1001" t="s">
        <v>365</v>
      </c>
      <c r="CN21" s="1000" t="s">
        <v>370</v>
      </c>
      <c r="CO21" s="660" t="s">
        <v>462</v>
      </c>
      <c r="CP21" s="660" t="s">
        <v>446</v>
      </c>
      <c r="CQ21" s="669">
        <v>20</v>
      </c>
      <c r="CR21" s="660" t="s">
        <v>542</v>
      </c>
      <c r="CS21" s="660" t="s">
        <v>151</v>
      </c>
      <c r="CT21" s="1002">
        <f>'Report 1'!$C$18</f>
        <v>0</v>
      </c>
      <c r="CU21" s="1003">
        <f>SUMIF('Report 4A'!$G$16:$G$95,$CQ21,'Report 4A'!$K$16:$K$95)</f>
        <v>0</v>
      </c>
      <c r="CV21" s="1004">
        <f t="shared" si="8"/>
        <v>0</v>
      </c>
      <c r="CW21" s="674"/>
      <c r="CX21" s="664" t="s">
        <v>463</v>
      </c>
      <c r="CY21" s="655" t="s">
        <v>283</v>
      </c>
      <c r="CZ21" s="655" t="str">
        <f>'Information Input'!$M$14</f>
        <v xml:space="preserve">      -      </v>
      </c>
      <c r="DA21" s="656">
        <f>'Information Input'!$H$35</f>
        <v>43555</v>
      </c>
      <c r="DB21" s="655" t="str">
        <f>'Information Input'!$J$22</f>
        <v>Quarterly</v>
      </c>
      <c r="DC21" s="670">
        <f>'Information Input'!$H$30</f>
        <v>43555</v>
      </c>
      <c r="DD21" s="671" t="str">
        <f>TEXT('Report 5A'!$L$17,"YYYYMM")</f>
        <v>201806</v>
      </c>
      <c r="DE21" s="659" t="s">
        <v>462</v>
      </c>
      <c r="DF21" s="659" t="s">
        <v>448</v>
      </c>
      <c r="DG21" s="662">
        <f>'Report 5A'!$L$55</f>
        <v>0</v>
      </c>
      <c r="DH21" s="668">
        <f>'Report 5A'!$L$56</f>
        <v>0</v>
      </c>
      <c r="DI21" s="662">
        <f>'Report 5A'!$L$57</f>
        <v>0</v>
      </c>
      <c r="DJ21" s="662">
        <f>'Report 5A'!$L$58</f>
        <v>0</v>
      </c>
      <c r="DK21" s="662">
        <f>'Report 5A'!$L$59</f>
        <v>0</v>
      </c>
      <c r="DL21" s="662">
        <f>'Report 5A'!$L$60</f>
        <v>0</v>
      </c>
      <c r="DM21" s="662">
        <f>'Report 5A'!$L$61</f>
        <v>0</v>
      </c>
      <c r="DN21" s="662">
        <f>'Report 5A'!$L$62</f>
        <v>0</v>
      </c>
      <c r="DO21" s="662">
        <f>'Report 5A'!$L$63</f>
        <v>0</v>
      </c>
      <c r="DP21" s="662">
        <f>'Report 5A'!$L$64</f>
        <v>0</v>
      </c>
      <c r="DQ21" s="662">
        <f>'Report 5A'!$L$65</f>
        <v>0</v>
      </c>
      <c r="DR21" s="674"/>
      <c r="DT21" s="652"/>
    </row>
    <row r="22" spans="1:124">
      <c r="A22" s="674"/>
      <c r="B22" s="653" t="s">
        <v>463</v>
      </c>
      <c r="C22" s="654">
        <v>1</v>
      </c>
      <c r="D22" s="655" t="str">
        <f>'Information Input'!$M$14</f>
        <v xml:space="preserve">      -      </v>
      </c>
      <c r="E22" s="655" t="s">
        <v>24</v>
      </c>
      <c r="F22" s="656">
        <f t="shared" si="0"/>
        <v>43466</v>
      </c>
      <c r="G22" s="656">
        <f t="shared" si="1"/>
        <v>43555</v>
      </c>
      <c r="H22" s="656">
        <f>'Information Input'!$H$35</f>
        <v>43555</v>
      </c>
      <c r="I22" s="655" t="str">
        <f>'Information Input'!$J$22</f>
        <v>Quarterly</v>
      </c>
      <c r="J22" s="656">
        <f>'Information Input'!$H$30</f>
        <v>43555</v>
      </c>
      <c r="K22" s="655">
        <f>'Information Input'!$J$18</f>
        <v>2019</v>
      </c>
      <c r="L22" s="657" t="s">
        <v>365</v>
      </c>
      <c r="M22" s="658" t="s">
        <v>370</v>
      </c>
      <c r="N22" s="659" t="s">
        <v>462</v>
      </c>
      <c r="O22" s="660" t="s">
        <v>446</v>
      </c>
      <c r="P22" s="655">
        <v>12</v>
      </c>
      <c r="Q22" s="667" t="s">
        <v>108</v>
      </c>
      <c r="R22" s="659" t="s">
        <v>152</v>
      </c>
      <c r="S22" s="661">
        <f>'Report 1'!$C$18</f>
        <v>0</v>
      </c>
      <c r="T22" s="662">
        <f>'Report 1'!$C$32</f>
        <v>0</v>
      </c>
      <c r="U22" s="663">
        <f>'Report 1'!$C$118</f>
        <v>0</v>
      </c>
      <c r="V22" s="674"/>
      <c r="AK22" s="674"/>
      <c r="AL22" s="664" t="s">
        <v>463</v>
      </c>
      <c r="AM22" s="665">
        <v>2</v>
      </c>
      <c r="AN22" s="665" t="str">
        <f>'Information Input'!$M$14</f>
        <v xml:space="preserve">      -      </v>
      </c>
      <c r="AO22" s="665" t="s">
        <v>24</v>
      </c>
      <c r="AP22" s="656">
        <f t="shared" si="2"/>
        <v>43466</v>
      </c>
      <c r="AQ22" s="656">
        <f t="shared" si="3"/>
        <v>43555</v>
      </c>
      <c r="AR22" s="656">
        <f>'Information Input'!$H$35</f>
        <v>43555</v>
      </c>
      <c r="AS22" s="665" t="str">
        <f>'Information Input'!$J$22</f>
        <v>Quarterly</v>
      </c>
      <c r="AT22" s="656">
        <f>'Information Input'!$H$30</f>
        <v>43555</v>
      </c>
      <c r="AU22" s="665">
        <f>'Information Input'!$J$18</f>
        <v>2019</v>
      </c>
      <c r="AV22" s="665">
        <v>208</v>
      </c>
      <c r="AW22" s="665" t="s">
        <v>370</v>
      </c>
      <c r="AX22" s="665" t="s">
        <v>462</v>
      </c>
      <c r="AY22" s="666" t="s">
        <v>446</v>
      </c>
      <c r="AZ22" s="665">
        <v>21</v>
      </c>
      <c r="BA22" s="667" t="s">
        <v>543</v>
      </c>
      <c r="BB22" s="661" t="s">
        <v>151</v>
      </c>
      <c r="BC22" s="668">
        <f>'Report 2'!$H$28</f>
        <v>0</v>
      </c>
      <c r="BD22" s="668">
        <f>'Report 2'!$I$28</f>
        <v>0</v>
      </c>
      <c r="BE22" s="668">
        <f>'Report 2'!$J$28</f>
        <v>0</v>
      </c>
      <c r="BF22" s="668">
        <f>'Report 2'!$K$28</f>
        <v>0</v>
      </c>
      <c r="BG22" s="668">
        <f>'Report 2'!$L$28</f>
        <v>0</v>
      </c>
      <c r="BH22" s="668">
        <f>'Report 2'!$M$28</f>
        <v>0</v>
      </c>
      <c r="BI22" s="668">
        <f>'Report 2'!$N$28</f>
        <v>0</v>
      </c>
      <c r="BJ22" s="674"/>
      <c r="BK22" s="659" t="s">
        <v>463</v>
      </c>
      <c r="BL22" s="655">
        <v>3</v>
      </c>
      <c r="BM22" s="655" t="str">
        <f>'Information Input'!$M$14</f>
        <v xml:space="preserve">      -      </v>
      </c>
      <c r="BN22" s="655" t="s">
        <v>25</v>
      </c>
      <c r="BO22" s="656">
        <f t="shared" si="9"/>
        <v>43556</v>
      </c>
      <c r="BP22" s="656">
        <f t="shared" si="10"/>
        <v>43646</v>
      </c>
      <c r="BQ22" s="656">
        <f>'Information Input'!$H$35</f>
        <v>43555</v>
      </c>
      <c r="BR22" s="655" t="str">
        <f>'Information Input'!$J$22</f>
        <v>Quarterly</v>
      </c>
      <c r="BS22" s="656">
        <f>'Information Input'!$H$30</f>
        <v>43555</v>
      </c>
      <c r="BT22" s="655">
        <f>'Information Input'!$J$18</f>
        <v>2019</v>
      </c>
      <c r="BU22" s="657" t="s">
        <v>365</v>
      </c>
      <c r="BV22" s="658" t="s">
        <v>370</v>
      </c>
      <c r="BW22" s="659" t="s">
        <v>462</v>
      </c>
      <c r="BX22" s="655">
        <v>2</v>
      </c>
      <c r="BY22" s="667" t="s">
        <v>108</v>
      </c>
      <c r="BZ22" s="667" t="s">
        <v>127</v>
      </c>
      <c r="CA22" s="661">
        <f>'Report 3'!$E$17</f>
        <v>0</v>
      </c>
      <c r="CB22" s="674"/>
      <c r="CC22" s="660" t="s">
        <v>463</v>
      </c>
      <c r="CD22" s="1000" t="s">
        <v>447</v>
      </c>
      <c r="CE22" s="1000" t="str">
        <f>'Information Input'!$M$14</f>
        <v xml:space="preserve">      -      </v>
      </c>
      <c r="CF22" s="669" t="s">
        <v>24</v>
      </c>
      <c r="CG22" s="670">
        <f t="shared" si="6"/>
        <v>43466</v>
      </c>
      <c r="CH22" s="670">
        <f t="shared" si="7"/>
        <v>43555</v>
      </c>
      <c r="CI22" s="670">
        <f>'Information Input'!$H$35</f>
        <v>43555</v>
      </c>
      <c r="CJ22" s="669" t="str">
        <f>'Information Input'!$J$22</f>
        <v>Quarterly</v>
      </c>
      <c r="CK22" s="670">
        <f>'Information Input'!$H$30</f>
        <v>43555</v>
      </c>
      <c r="CL22" s="669">
        <f>'Information Input'!$J$18</f>
        <v>2019</v>
      </c>
      <c r="CM22" s="1001" t="s">
        <v>365</v>
      </c>
      <c r="CN22" s="1000" t="s">
        <v>370</v>
      </c>
      <c r="CO22" s="660" t="s">
        <v>462</v>
      </c>
      <c r="CP22" s="660" t="s">
        <v>446</v>
      </c>
      <c r="CQ22" s="669">
        <v>21</v>
      </c>
      <c r="CR22" s="660" t="s">
        <v>543</v>
      </c>
      <c r="CS22" s="660" t="s">
        <v>151</v>
      </c>
      <c r="CT22" s="1002">
        <f>'Report 1'!$C$18</f>
        <v>0</v>
      </c>
      <c r="CU22" s="1003">
        <f>SUMIF('Report 4A'!$G$16:$G$95,$CQ22,'Report 4A'!$K$16:$K$95)</f>
        <v>0</v>
      </c>
      <c r="CV22" s="1004">
        <f t="shared" si="8"/>
        <v>0</v>
      </c>
      <c r="CW22" s="674"/>
      <c r="CX22" s="664" t="s">
        <v>463</v>
      </c>
      <c r="CY22" s="655" t="s">
        <v>283</v>
      </c>
      <c r="CZ22" s="655" t="str">
        <f>'Information Input'!$M$14</f>
        <v xml:space="preserve">      -      </v>
      </c>
      <c r="DA22" s="656">
        <f>'Information Input'!$H$35</f>
        <v>43555</v>
      </c>
      <c r="DB22" s="655" t="str">
        <f>'Information Input'!$J$22</f>
        <v>Quarterly</v>
      </c>
      <c r="DC22" s="670">
        <f>'Information Input'!$H$30</f>
        <v>43555</v>
      </c>
      <c r="DD22" s="671" t="str">
        <f>TEXT('Report 5A'!$M$17,"YYYYMM")</f>
        <v>201805</v>
      </c>
      <c r="DE22" s="659" t="s">
        <v>462</v>
      </c>
      <c r="DF22" s="659" t="s">
        <v>448</v>
      </c>
      <c r="DG22" s="662">
        <f>'Report 5A'!$M$55</f>
        <v>0</v>
      </c>
      <c r="DH22" s="668">
        <f>'Report 5A'!$M$56</f>
        <v>0</v>
      </c>
      <c r="DI22" s="662">
        <f>'Report 5A'!$M$57</f>
        <v>0</v>
      </c>
      <c r="DJ22" s="662">
        <f>'Report 5A'!$M$58</f>
        <v>0</v>
      </c>
      <c r="DK22" s="662">
        <f>'Report 5A'!$M$59</f>
        <v>0</v>
      </c>
      <c r="DL22" s="662">
        <f>'Report 5A'!$M$60</f>
        <v>0</v>
      </c>
      <c r="DM22" s="662">
        <f>'Report 5A'!$M$61</f>
        <v>0</v>
      </c>
      <c r="DN22" s="662">
        <f>'Report 5A'!$M$62</f>
        <v>0</v>
      </c>
      <c r="DO22" s="662">
        <f>'Report 5A'!$M$63</f>
        <v>0</v>
      </c>
      <c r="DP22" s="662">
        <f>'Report 5A'!$M$64</f>
        <v>0</v>
      </c>
      <c r="DQ22" s="662">
        <f>'Report 5A'!$M$65</f>
        <v>0</v>
      </c>
      <c r="DR22" s="674"/>
      <c r="DT22" s="652"/>
    </row>
    <row r="23" spans="1:124">
      <c r="A23" s="674"/>
      <c r="B23" s="653" t="s">
        <v>463</v>
      </c>
      <c r="C23" s="654">
        <v>1</v>
      </c>
      <c r="D23" s="655" t="str">
        <f>'Information Input'!$M$14</f>
        <v xml:space="preserve">      -      </v>
      </c>
      <c r="E23" s="655" t="s">
        <v>24</v>
      </c>
      <c r="F23" s="656">
        <f t="shared" si="0"/>
        <v>43466</v>
      </c>
      <c r="G23" s="656">
        <f t="shared" si="1"/>
        <v>43555</v>
      </c>
      <c r="H23" s="656">
        <f>'Information Input'!$H$35</f>
        <v>43555</v>
      </c>
      <c r="I23" s="655" t="str">
        <f>'Information Input'!$J$22</f>
        <v>Quarterly</v>
      </c>
      <c r="J23" s="656">
        <f>'Information Input'!$H$30</f>
        <v>43555</v>
      </c>
      <c r="K23" s="655">
        <f>'Information Input'!$J$18</f>
        <v>2019</v>
      </c>
      <c r="L23" s="657" t="s">
        <v>365</v>
      </c>
      <c r="M23" s="658" t="s">
        <v>370</v>
      </c>
      <c r="N23" s="659" t="s">
        <v>462</v>
      </c>
      <c r="O23" s="660" t="s">
        <v>446</v>
      </c>
      <c r="P23" s="655">
        <v>13</v>
      </c>
      <c r="Q23" s="667" t="s">
        <v>109</v>
      </c>
      <c r="R23" s="659" t="s">
        <v>154</v>
      </c>
      <c r="S23" s="661">
        <f>'Report 1'!$C$18</f>
        <v>0</v>
      </c>
      <c r="T23" s="662">
        <f>'Report 1'!$C$33</f>
        <v>0</v>
      </c>
      <c r="U23" s="663">
        <f>'Report 1'!$C$119</f>
        <v>0</v>
      </c>
      <c r="V23" s="674"/>
      <c r="AK23" s="674"/>
      <c r="AL23" s="664" t="s">
        <v>463</v>
      </c>
      <c r="AM23" s="665">
        <v>2</v>
      </c>
      <c r="AN23" s="665" t="str">
        <f>'Information Input'!$M$14</f>
        <v xml:space="preserve">      -      </v>
      </c>
      <c r="AO23" s="665" t="s">
        <v>24</v>
      </c>
      <c r="AP23" s="656">
        <f t="shared" si="2"/>
        <v>43466</v>
      </c>
      <c r="AQ23" s="656">
        <f t="shared" si="3"/>
        <v>43555</v>
      </c>
      <c r="AR23" s="656">
        <f>'Information Input'!$H$35</f>
        <v>43555</v>
      </c>
      <c r="AS23" s="665" t="str">
        <f>'Information Input'!$J$22</f>
        <v>Quarterly</v>
      </c>
      <c r="AT23" s="656">
        <f>'Information Input'!$H$30</f>
        <v>43555</v>
      </c>
      <c r="AU23" s="665">
        <f>'Information Input'!$J$18</f>
        <v>2019</v>
      </c>
      <c r="AV23" s="665">
        <v>208</v>
      </c>
      <c r="AW23" s="665" t="s">
        <v>370</v>
      </c>
      <c r="AX23" s="665" t="s">
        <v>462</v>
      </c>
      <c r="AY23" s="666" t="s">
        <v>446</v>
      </c>
      <c r="AZ23" s="665">
        <v>22</v>
      </c>
      <c r="BA23" s="667" t="s">
        <v>544</v>
      </c>
      <c r="BB23" s="661" t="s">
        <v>150</v>
      </c>
      <c r="BC23" s="668">
        <f>'Report 2'!$H$29</f>
        <v>0</v>
      </c>
      <c r="BD23" s="668">
        <f>'Report 2'!$I$29</f>
        <v>0</v>
      </c>
      <c r="BE23" s="668">
        <f>'Report 2'!$J$29</f>
        <v>0</v>
      </c>
      <c r="BF23" s="668">
        <f>'Report 2'!$K$29</f>
        <v>0</v>
      </c>
      <c r="BG23" s="668">
        <f>'Report 2'!$L$29</f>
        <v>0</v>
      </c>
      <c r="BH23" s="668">
        <f>'Report 2'!$M$29</f>
        <v>0</v>
      </c>
      <c r="BI23" s="668">
        <f>'Report 2'!$N$29</f>
        <v>0</v>
      </c>
      <c r="BJ23" s="674"/>
      <c r="BK23" s="659" t="s">
        <v>463</v>
      </c>
      <c r="BL23" s="655">
        <v>3</v>
      </c>
      <c r="BM23" s="655" t="str">
        <f>'Information Input'!$M$14</f>
        <v xml:space="preserve">      -      </v>
      </c>
      <c r="BN23" s="655" t="s">
        <v>25</v>
      </c>
      <c r="BO23" s="656">
        <f t="shared" si="9"/>
        <v>43556</v>
      </c>
      <c r="BP23" s="656">
        <f t="shared" si="10"/>
        <v>43646</v>
      </c>
      <c r="BQ23" s="656">
        <f>'Information Input'!$H$35</f>
        <v>43555</v>
      </c>
      <c r="BR23" s="655" t="str">
        <f>'Information Input'!$J$22</f>
        <v>Quarterly</v>
      </c>
      <c r="BS23" s="656">
        <f>'Information Input'!$H$30</f>
        <v>43555</v>
      </c>
      <c r="BT23" s="655">
        <f>'Information Input'!$J$18</f>
        <v>2019</v>
      </c>
      <c r="BU23" s="657" t="s">
        <v>365</v>
      </c>
      <c r="BV23" s="658" t="s">
        <v>370</v>
      </c>
      <c r="BW23" s="659" t="s">
        <v>462</v>
      </c>
      <c r="BX23" s="655">
        <v>3</v>
      </c>
      <c r="BY23" s="667" t="s">
        <v>544</v>
      </c>
      <c r="BZ23" s="667" t="s">
        <v>54</v>
      </c>
      <c r="CA23" s="661">
        <f>'Report 3'!$E$18</f>
        <v>0</v>
      </c>
      <c r="CB23" s="674"/>
      <c r="CC23" s="660" t="s">
        <v>463</v>
      </c>
      <c r="CD23" s="1000" t="s">
        <v>447</v>
      </c>
      <c r="CE23" s="1000" t="str">
        <f>'Information Input'!$M$14</f>
        <v xml:space="preserve">      -      </v>
      </c>
      <c r="CF23" s="669" t="s">
        <v>24</v>
      </c>
      <c r="CG23" s="670">
        <f t="shared" si="6"/>
        <v>43466</v>
      </c>
      <c r="CH23" s="670">
        <f t="shared" si="7"/>
        <v>43555</v>
      </c>
      <c r="CI23" s="670">
        <f>'Information Input'!$H$35</f>
        <v>43555</v>
      </c>
      <c r="CJ23" s="669" t="str">
        <f>'Information Input'!$J$22</f>
        <v>Quarterly</v>
      </c>
      <c r="CK23" s="670">
        <f>'Information Input'!$H$30</f>
        <v>43555</v>
      </c>
      <c r="CL23" s="669">
        <f>'Information Input'!$J$18</f>
        <v>2019</v>
      </c>
      <c r="CM23" s="1001" t="s">
        <v>365</v>
      </c>
      <c r="CN23" s="1000" t="s">
        <v>370</v>
      </c>
      <c r="CO23" s="660" t="s">
        <v>462</v>
      </c>
      <c r="CP23" s="660" t="s">
        <v>446</v>
      </c>
      <c r="CQ23" s="669">
        <v>22</v>
      </c>
      <c r="CR23" s="660" t="s">
        <v>544</v>
      </c>
      <c r="CS23" s="660" t="s">
        <v>150</v>
      </c>
      <c r="CT23" s="1002">
        <f>'Report 1'!$C$18</f>
        <v>0</v>
      </c>
      <c r="CU23" s="1003">
        <f>SUMIF('Report 4A'!$G$16:$G$95,$CQ23,'Report 4A'!$K$16:$K$95)</f>
        <v>0</v>
      </c>
      <c r="CV23" s="1004">
        <f t="shared" si="8"/>
        <v>0</v>
      </c>
      <c r="CW23" s="674"/>
      <c r="CX23" s="664" t="s">
        <v>463</v>
      </c>
      <c r="CY23" s="655" t="s">
        <v>283</v>
      </c>
      <c r="CZ23" s="655" t="str">
        <f>'Information Input'!$M$14</f>
        <v xml:space="preserve">      -      </v>
      </c>
      <c r="DA23" s="656">
        <f>'Information Input'!$H$35</f>
        <v>43555</v>
      </c>
      <c r="DB23" s="655" t="str">
        <f>'Information Input'!$J$22</f>
        <v>Quarterly</v>
      </c>
      <c r="DC23" s="670">
        <f>'Information Input'!$H$30</f>
        <v>43555</v>
      </c>
      <c r="DD23" s="671" t="str">
        <f>TEXT('Report 5A'!$N$17,"YYYYMM")</f>
        <v>201804</v>
      </c>
      <c r="DE23" s="659" t="s">
        <v>462</v>
      </c>
      <c r="DF23" s="659" t="s">
        <v>448</v>
      </c>
      <c r="DG23" s="662">
        <f>'Report 5A'!$N$55</f>
        <v>0</v>
      </c>
      <c r="DH23" s="668">
        <f>'Report 5A'!$N$56</f>
        <v>0</v>
      </c>
      <c r="DI23" s="662">
        <f>'Report 5A'!$N$57</f>
        <v>0</v>
      </c>
      <c r="DJ23" s="662">
        <f>'Report 5A'!$N$58</f>
        <v>0</v>
      </c>
      <c r="DK23" s="662">
        <f>'Report 5A'!$N$59</f>
        <v>0</v>
      </c>
      <c r="DL23" s="662">
        <f>'Report 5A'!$N$60</f>
        <v>0</v>
      </c>
      <c r="DM23" s="662">
        <f>'Report 5A'!$N$61</f>
        <v>0</v>
      </c>
      <c r="DN23" s="662">
        <f>'Report 5A'!$N$62</f>
        <v>0</v>
      </c>
      <c r="DO23" s="662">
        <f>'Report 5A'!$N$63</f>
        <v>0</v>
      </c>
      <c r="DP23" s="662">
        <f>'Report 5A'!$N$64</f>
        <v>0</v>
      </c>
      <c r="DQ23" s="662">
        <f>'Report 5A'!$N$65</f>
        <v>0</v>
      </c>
      <c r="DR23" s="674"/>
      <c r="DT23" s="652"/>
    </row>
    <row r="24" spans="1:124">
      <c r="A24" s="674"/>
      <c r="B24" s="653" t="s">
        <v>463</v>
      </c>
      <c r="C24" s="654">
        <v>1</v>
      </c>
      <c r="D24" s="655" t="str">
        <f>'Information Input'!$M$14</f>
        <v xml:space="preserve">      -      </v>
      </c>
      <c r="E24" s="655" t="s">
        <v>24</v>
      </c>
      <c r="F24" s="656">
        <f t="shared" si="0"/>
        <v>43466</v>
      </c>
      <c r="G24" s="656">
        <f t="shared" si="1"/>
        <v>43555</v>
      </c>
      <c r="H24" s="656">
        <f>'Information Input'!$H$35</f>
        <v>43555</v>
      </c>
      <c r="I24" s="655" t="str">
        <f>'Information Input'!$J$22</f>
        <v>Quarterly</v>
      </c>
      <c r="J24" s="656">
        <f>'Information Input'!$H$30</f>
        <v>43555</v>
      </c>
      <c r="K24" s="655">
        <f>'Information Input'!$J$18</f>
        <v>2019</v>
      </c>
      <c r="L24" s="657" t="s">
        <v>365</v>
      </c>
      <c r="M24" s="658" t="s">
        <v>370</v>
      </c>
      <c r="N24" s="659" t="s">
        <v>462</v>
      </c>
      <c r="O24" s="660" t="s">
        <v>446</v>
      </c>
      <c r="P24" s="655">
        <v>14</v>
      </c>
      <c r="Q24" s="667" t="s">
        <v>537</v>
      </c>
      <c r="R24" s="659" t="s">
        <v>156</v>
      </c>
      <c r="S24" s="661">
        <f>'Report 1'!$C$18</f>
        <v>0</v>
      </c>
      <c r="T24" s="662">
        <f>'Report 1'!$C$34</f>
        <v>0</v>
      </c>
      <c r="U24" s="663">
        <f>'Report 1'!$C$120</f>
        <v>0</v>
      </c>
      <c r="V24" s="674"/>
      <c r="AK24" s="674"/>
      <c r="AL24" s="664" t="s">
        <v>463</v>
      </c>
      <c r="AM24" s="665">
        <v>2</v>
      </c>
      <c r="AN24" s="665" t="str">
        <f>'Information Input'!$M$14</f>
        <v xml:space="preserve">      -      </v>
      </c>
      <c r="AO24" s="665" t="s">
        <v>24</v>
      </c>
      <c r="AP24" s="656">
        <f t="shared" si="2"/>
        <v>43466</v>
      </c>
      <c r="AQ24" s="656">
        <f t="shared" si="3"/>
        <v>43555</v>
      </c>
      <c r="AR24" s="656">
        <f>'Information Input'!$H$35</f>
        <v>43555</v>
      </c>
      <c r="AS24" s="665" t="str">
        <f>'Information Input'!$J$22</f>
        <v>Quarterly</v>
      </c>
      <c r="AT24" s="656">
        <f>'Information Input'!$H$30</f>
        <v>43555</v>
      </c>
      <c r="AU24" s="665">
        <f>'Information Input'!$J$18</f>
        <v>2019</v>
      </c>
      <c r="AV24" s="665">
        <v>208</v>
      </c>
      <c r="AW24" s="665" t="s">
        <v>370</v>
      </c>
      <c r="AX24" s="665" t="s">
        <v>462</v>
      </c>
      <c r="AY24" s="666" t="s">
        <v>446</v>
      </c>
      <c r="AZ24" s="665">
        <v>23</v>
      </c>
      <c r="BA24" s="667" t="s">
        <v>545</v>
      </c>
      <c r="BB24" s="661" t="s">
        <v>150</v>
      </c>
      <c r="BC24" s="668">
        <f>'Report 2'!$H$30</f>
        <v>0</v>
      </c>
      <c r="BD24" s="668">
        <f>'Report 2'!$I$30</f>
        <v>0</v>
      </c>
      <c r="BE24" s="668">
        <f>'Report 2'!$J$30</f>
        <v>0</v>
      </c>
      <c r="BF24" s="668">
        <f>'Report 2'!$K$30</f>
        <v>0</v>
      </c>
      <c r="BG24" s="668">
        <f>'Report 2'!$L$30</f>
        <v>0</v>
      </c>
      <c r="BH24" s="668">
        <f>'Report 2'!$M$30</f>
        <v>0</v>
      </c>
      <c r="BI24" s="668">
        <f>'Report 2'!$N$30</f>
        <v>0</v>
      </c>
      <c r="BJ24" s="674"/>
      <c r="BK24" s="659" t="s">
        <v>463</v>
      </c>
      <c r="BL24" s="655">
        <v>3</v>
      </c>
      <c r="BM24" s="655" t="str">
        <f>'Information Input'!$M$14</f>
        <v xml:space="preserve">      -      </v>
      </c>
      <c r="BN24" s="655" t="s">
        <v>25</v>
      </c>
      <c r="BO24" s="656">
        <f t="shared" si="9"/>
        <v>43556</v>
      </c>
      <c r="BP24" s="656">
        <f t="shared" si="10"/>
        <v>43646</v>
      </c>
      <c r="BQ24" s="656">
        <f>'Information Input'!$H$35</f>
        <v>43555</v>
      </c>
      <c r="BR24" s="655" t="str">
        <f>'Information Input'!$J$22</f>
        <v>Quarterly</v>
      </c>
      <c r="BS24" s="656">
        <f>'Information Input'!$H$30</f>
        <v>43555</v>
      </c>
      <c r="BT24" s="655">
        <f>'Information Input'!$J$18</f>
        <v>2019</v>
      </c>
      <c r="BU24" s="657" t="s">
        <v>365</v>
      </c>
      <c r="BV24" s="658" t="s">
        <v>370</v>
      </c>
      <c r="BW24" s="659" t="s">
        <v>462</v>
      </c>
      <c r="BX24" s="655">
        <v>4</v>
      </c>
      <c r="BY24" s="667" t="s">
        <v>544</v>
      </c>
      <c r="BZ24" s="667" t="s">
        <v>55</v>
      </c>
      <c r="CA24" s="661">
        <f>'Report 3'!$E$19</f>
        <v>0</v>
      </c>
      <c r="CB24" s="674"/>
      <c r="CC24" s="660" t="s">
        <v>463</v>
      </c>
      <c r="CD24" s="1000" t="s">
        <v>447</v>
      </c>
      <c r="CE24" s="1000" t="str">
        <f>'Information Input'!$M$14</f>
        <v xml:space="preserve">      -      </v>
      </c>
      <c r="CF24" s="669" t="s">
        <v>24</v>
      </c>
      <c r="CG24" s="670">
        <f t="shared" si="6"/>
        <v>43466</v>
      </c>
      <c r="CH24" s="670">
        <f t="shared" si="7"/>
        <v>43555</v>
      </c>
      <c r="CI24" s="670">
        <f>'Information Input'!$H$35</f>
        <v>43555</v>
      </c>
      <c r="CJ24" s="669" t="str">
        <f>'Information Input'!$J$22</f>
        <v>Quarterly</v>
      </c>
      <c r="CK24" s="670">
        <f>'Information Input'!$H$30</f>
        <v>43555</v>
      </c>
      <c r="CL24" s="669">
        <f>'Information Input'!$J$18</f>
        <v>2019</v>
      </c>
      <c r="CM24" s="1001" t="s">
        <v>365</v>
      </c>
      <c r="CN24" s="1000" t="s">
        <v>370</v>
      </c>
      <c r="CO24" s="660" t="s">
        <v>462</v>
      </c>
      <c r="CP24" s="660" t="s">
        <v>446</v>
      </c>
      <c r="CQ24" s="669">
        <v>23</v>
      </c>
      <c r="CR24" s="660" t="s">
        <v>545</v>
      </c>
      <c r="CS24" s="660" t="s">
        <v>150</v>
      </c>
      <c r="CT24" s="1002">
        <f>'Report 1'!$C$18</f>
        <v>0</v>
      </c>
      <c r="CU24" s="1003">
        <f>SUMIF('Report 4A'!$G$16:$G$95,$CQ24,'Report 4A'!$K$16:$K$95)</f>
        <v>0</v>
      </c>
      <c r="CV24" s="1004">
        <f t="shared" si="8"/>
        <v>0</v>
      </c>
      <c r="CW24" s="674"/>
      <c r="CX24" s="664" t="s">
        <v>463</v>
      </c>
      <c r="CY24" s="655" t="s">
        <v>283</v>
      </c>
      <c r="CZ24" s="655" t="str">
        <f>'Information Input'!$M$14</f>
        <v xml:space="preserve">      -      </v>
      </c>
      <c r="DA24" s="656">
        <f>'Information Input'!$H$35</f>
        <v>43555</v>
      </c>
      <c r="DB24" s="655" t="str">
        <f>'Information Input'!$J$22</f>
        <v>Quarterly</v>
      </c>
      <c r="DC24" s="670">
        <f>'Information Input'!$H$30</f>
        <v>43555</v>
      </c>
      <c r="DD24" s="671" t="str">
        <f>TEXT('Report 5A'!$O$17,"YYYYMM")</f>
        <v>201803</v>
      </c>
      <c r="DE24" s="659" t="s">
        <v>462</v>
      </c>
      <c r="DF24" s="659" t="s">
        <v>448</v>
      </c>
      <c r="DG24" s="662">
        <f>'Report 5A'!$O$55</f>
        <v>0</v>
      </c>
      <c r="DH24" s="668">
        <f>'Report 5A'!$O$56</f>
        <v>0</v>
      </c>
      <c r="DI24" s="662">
        <f>'Report 5A'!$O$57</f>
        <v>0</v>
      </c>
      <c r="DJ24" s="662">
        <f>'Report 5A'!$O$58</f>
        <v>0</v>
      </c>
      <c r="DK24" s="662">
        <f>'Report 5A'!$O$59</f>
        <v>0</v>
      </c>
      <c r="DL24" s="662">
        <f>'Report 5A'!$O$60</f>
        <v>0</v>
      </c>
      <c r="DM24" s="662">
        <f>'Report 5A'!$O$61</f>
        <v>0</v>
      </c>
      <c r="DN24" s="662">
        <f>'Report 5A'!$O$62</f>
        <v>0</v>
      </c>
      <c r="DO24" s="662">
        <f>'Report 5A'!$O$63</f>
        <v>0</v>
      </c>
      <c r="DP24" s="662">
        <f>'Report 5A'!$O$64</f>
        <v>0</v>
      </c>
      <c r="DQ24" s="662">
        <f>'Report 5A'!$O$65</f>
        <v>0</v>
      </c>
      <c r="DR24" s="674"/>
      <c r="DT24" s="652"/>
    </row>
    <row r="25" spans="1:124">
      <c r="A25" s="675"/>
      <c r="B25" s="653" t="s">
        <v>463</v>
      </c>
      <c r="C25" s="654">
        <v>1</v>
      </c>
      <c r="D25" s="655" t="str">
        <f>'Information Input'!$M$14</f>
        <v xml:space="preserve">      -      </v>
      </c>
      <c r="E25" s="655" t="s">
        <v>24</v>
      </c>
      <c r="F25" s="656">
        <f t="shared" si="0"/>
        <v>43466</v>
      </c>
      <c r="G25" s="656">
        <f t="shared" si="1"/>
        <v>43555</v>
      </c>
      <c r="H25" s="656">
        <f>'Information Input'!$H$35</f>
        <v>43555</v>
      </c>
      <c r="I25" s="655" t="str">
        <f>'Information Input'!$J$22</f>
        <v>Quarterly</v>
      </c>
      <c r="J25" s="656">
        <f>'Information Input'!$H$30</f>
        <v>43555</v>
      </c>
      <c r="K25" s="655">
        <f>'Information Input'!$J$18</f>
        <v>2019</v>
      </c>
      <c r="L25" s="657" t="s">
        <v>365</v>
      </c>
      <c r="M25" s="658" t="s">
        <v>370</v>
      </c>
      <c r="N25" s="659" t="s">
        <v>462</v>
      </c>
      <c r="O25" s="660" t="s">
        <v>446</v>
      </c>
      <c r="P25" s="655">
        <v>15</v>
      </c>
      <c r="Q25" s="667" t="s">
        <v>110</v>
      </c>
      <c r="R25" s="659" t="s">
        <v>157</v>
      </c>
      <c r="S25" s="661">
        <f>'Report 1'!$C$18</f>
        <v>0</v>
      </c>
      <c r="T25" s="662">
        <f>'Report 1'!$C$35</f>
        <v>0</v>
      </c>
      <c r="U25" s="663">
        <f>'Report 1'!$C$121</f>
        <v>0</v>
      </c>
      <c r="V25" s="675"/>
      <c r="AK25" s="675"/>
      <c r="AL25" s="664" t="s">
        <v>463</v>
      </c>
      <c r="AM25" s="665">
        <v>2</v>
      </c>
      <c r="AN25" s="665" t="str">
        <f>'Information Input'!$M$14</f>
        <v xml:space="preserve">      -      </v>
      </c>
      <c r="AO25" s="665" t="s">
        <v>24</v>
      </c>
      <c r="AP25" s="656">
        <f t="shared" si="2"/>
        <v>43466</v>
      </c>
      <c r="AQ25" s="656">
        <f t="shared" si="3"/>
        <v>43555</v>
      </c>
      <c r="AR25" s="656">
        <f>'Information Input'!$H$35</f>
        <v>43555</v>
      </c>
      <c r="AS25" s="665" t="str">
        <f>'Information Input'!$J$22</f>
        <v>Quarterly</v>
      </c>
      <c r="AT25" s="656">
        <f>'Information Input'!$H$30</f>
        <v>43555</v>
      </c>
      <c r="AU25" s="665">
        <f>'Information Input'!$J$18</f>
        <v>2019</v>
      </c>
      <c r="AV25" s="665">
        <v>208</v>
      </c>
      <c r="AW25" s="665" t="s">
        <v>370</v>
      </c>
      <c r="AX25" s="665" t="s">
        <v>462</v>
      </c>
      <c r="AY25" s="666" t="s">
        <v>446</v>
      </c>
      <c r="AZ25" s="665">
        <v>24</v>
      </c>
      <c r="BA25" s="667" t="s">
        <v>546</v>
      </c>
      <c r="BB25" s="661" t="s">
        <v>156</v>
      </c>
      <c r="BC25" s="668">
        <f>'Report 2'!$H$31</f>
        <v>0</v>
      </c>
      <c r="BD25" s="668">
        <f>'Report 2'!$I$31</f>
        <v>0</v>
      </c>
      <c r="BE25" s="668">
        <f>'Report 2'!$J$31</f>
        <v>0</v>
      </c>
      <c r="BF25" s="668">
        <f>'Report 2'!$K$31</f>
        <v>0</v>
      </c>
      <c r="BG25" s="668">
        <f>'Report 2'!$L$31</f>
        <v>0</v>
      </c>
      <c r="BH25" s="668">
        <f>'Report 2'!$M$31</f>
        <v>0</v>
      </c>
      <c r="BI25" s="668">
        <f>'Report 2'!$N$31</f>
        <v>0</v>
      </c>
      <c r="BJ25" s="675"/>
      <c r="BK25" s="659" t="s">
        <v>463</v>
      </c>
      <c r="BL25" s="655">
        <v>3</v>
      </c>
      <c r="BM25" s="655" t="str">
        <f>'Information Input'!$M$14</f>
        <v xml:space="preserve">      -      </v>
      </c>
      <c r="BN25" s="655" t="s">
        <v>25</v>
      </c>
      <c r="BO25" s="656">
        <f t="shared" si="9"/>
        <v>43556</v>
      </c>
      <c r="BP25" s="656">
        <f t="shared" si="10"/>
        <v>43646</v>
      </c>
      <c r="BQ25" s="656">
        <f>'Information Input'!$H$35</f>
        <v>43555</v>
      </c>
      <c r="BR25" s="655" t="str">
        <f>'Information Input'!$J$22</f>
        <v>Quarterly</v>
      </c>
      <c r="BS25" s="656">
        <f>'Information Input'!$H$30</f>
        <v>43555</v>
      </c>
      <c r="BT25" s="655">
        <f>'Information Input'!$J$18</f>
        <v>2019</v>
      </c>
      <c r="BU25" s="657" t="s">
        <v>365</v>
      </c>
      <c r="BV25" s="658" t="s">
        <v>370</v>
      </c>
      <c r="BW25" s="659" t="s">
        <v>462</v>
      </c>
      <c r="BX25" s="655">
        <v>5</v>
      </c>
      <c r="BY25" s="667" t="s">
        <v>124</v>
      </c>
      <c r="BZ25" s="667" t="s">
        <v>56</v>
      </c>
      <c r="CA25" s="661">
        <f>'Report 3'!$E$20</f>
        <v>0</v>
      </c>
      <c r="CB25" s="675"/>
      <c r="CC25" s="660" t="s">
        <v>463</v>
      </c>
      <c r="CD25" s="1000" t="s">
        <v>447</v>
      </c>
      <c r="CE25" s="1000" t="str">
        <f>'Information Input'!$M$14</f>
        <v xml:space="preserve">      -      </v>
      </c>
      <c r="CF25" s="669" t="s">
        <v>24</v>
      </c>
      <c r="CG25" s="670">
        <f t="shared" si="6"/>
        <v>43466</v>
      </c>
      <c r="CH25" s="670">
        <f t="shared" si="7"/>
        <v>43555</v>
      </c>
      <c r="CI25" s="670">
        <f>'Information Input'!$H$35</f>
        <v>43555</v>
      </c>
      <c r="CJ25" s="669" t="str">
        <f>'Information Input'!$J$22</f>
        <v>Quarterly</v>
      </c>
      <c r="CK25" s="670">
        <f>'Information Input'!$H$30</f>
        <v>43555</v>
      </c>
      <c r="CL25" s="669">
        <f>'Information Input'!$J$18</f>
        <v>2019</v>
      </c>
      <c r="CM25" s="1001" t="s">
        <v>365</v>
      </c>
      <c r="CN25" s="1000" t="s">
        <v>370</v>
      </c>
      <c r="CO25" s="660" t="s">
        <v>462</v>
      </c>
      <c r="CP25" s="660" t="s">
        <v>446</v>
      </c>
      <c r="CQ25" s="669">
        <v>24</v>
      </c>
      <c r="CR25" s="660" t="s">
        <v>546</v>
      </c>
      <c r="CS25" s="660" t="s">
        <v>156</v>
      </c>
      <c r="CT25" s="1002">
        <f>'Report 1'!$C$18</f>
        <v>0</v>
      </c>
      <c r="CU25" s="1003">
        <f>SUMIF('Report 4A'!$G$16:$G$95,$CQ25,'Report 4A'!$K$16:$K$95)</f>
        <v>0</v>
      </c>
      <c r="CV25" s="1004">
        <f t="shared" si="8"/>
        <v>0</v>
      </c>
      <c r="CW25" s="675"/>
      <c r="CX25" s="664" t="s">
        <v>463</v>
      </c>
      <c r="CY25" s="655" t="s">
        <v>283</v>
      </c>
      <c r="CZ25" s="655" t="str">
        <f>'Information Input'!$M$14</f>
        <v xml:space="preserve">      -      </v>
      </c>
      <c r="DA25" s="656">
        <f>'Information Input'!$H$35</f>
        <v>43555</v>
      </c>
      <c r="DB25" s="655" t="str">
        <f>'Information Input'!$J$22</f>
        <v>Quarterly</v>
      </c>
      <c r="DC25" s="670">
        <f>'Information Input'!$H$30</f>
        <v>43555</v>
      </c>
      <c r="DD25" s="671" t="str">
        <f>TEXT('Report 5A'!$P$17,"YYYYMM")</f>
        <v>201802</v>
      </c>
      <c r="DE25" s="659" t="s">
        <v>462</v>
      </c>
      <c r="DF25" s="659" t="s">
        <v>448</v>
      </c>
      <c r="DG25" s="662">
        <f>'Report 5A'!$P$55</f>
        <v>0</v>
      </c>
      <c r="DH25" s="668">
        <f>'Report 5A'!$P$56</f>
        <v>0</v>
      </c>
      <c r="DI25" s="662">
        <f>'Report 5A'!$P$57</f>
        <v>0</v>
      </c>
      <c r="DJ25" s="662">
        <f>'Report 5A'!$P$58</f>
        <v>0</v>
      </c>
      <c r="DK25" s="662">
        <f>'Report 5A'!$P$59</f>
        <v>0</v>
      </c>
      <c r="DL25" s="662">
        <f>'Report 5A'!$P$60</f>
        <v>0</v>
      </c>
      <c r="DM25" s="662">
        <f>'Report 5A'!$P$61</f>
        <v>0</v>
      </c>
      <c r="DN25" s="662">
        <f>'Report 5A'!$P$62</f>
        <v>0</v>
      </c>
      <c r="DO25" s="662">
        <f>'Report 5A'!$P$63</f>
        <v>0</v>
      </c>
      <c r="DP25" s="662">
        <f>'Report 5A'!$P$64</f>
        <v>0</v>
      </c>
      <c r="DQ25" s="662">
        <f>'Report 5A'!$P$65</f>
        <v>0</v>
      </c>
      <c r="DR25" s="675"/>
      <c r="DT25" s="652"/>
    </row>
    <row r="26" spans="1:124">
      <c r="A26" s="675"/>
      <c r="B26" s="653" t="s">
        <v>463</v>
      </c>
      <c r="C26" s="654">
        <v>1</v>
      </c>
      <c r="D26" s="655" t="str">
        <f>'Information Input'!$M$14</f>
        <v xml:space="preserve">      -      </v>
      </c>
      <c r="E26" s="655" t="s">
        <v>24</v>
      </c>
      <c r="F26" s="656">
        <f t="shared" si="0"/>
        <v>43466</v>
      </c>
      <c r="G26" s="656">
        <f t="shared" si="1"/>
        <v>43555</v>
      </c>
      <c r="H26" s="656">
        <f>'Information Input'!$H$35</f>
        <v>43555</v>
      </c>
      <c r="I26" s="655" t="str">
        <f>'Information Input'!$J$22</f>
        <v>Quarterly</v>
      </c>
      <c r="J26" s="656">
        <f>'Information Input'!$H$30</f>
        <v>43555</v>
      </c>
      <c r="K26" s="655">
        <f>'Information Input'!$J$18</f>
        <v>2019</v>
      </c>
      <c r="L26" s="657" t="s">
        <v>365</v>
      </c>
      <c r="M26" s="658" t="s">
        <v>370</v>
      </c>
      <c r="N26" s="659" t="s">
        <v>462</v>
      </c>
      <c r="O26" s="660" t="s">
        <v>446</v>
      </c>
      <c r="P26" s="655">
        <v>16</v>
      </c>
      <c r="Q26" s="667" t="s">
        <v>538</v>
      </c>
      <c r="R26" s="659" t="s">
        <v>151</v>
      </c>
      <c r="S26" s="661">
        <f>'Report 1'!$C$18</f>
        <v>0</v>
      </c>
      <c r="T26" s="662">
        <f>'Report 1'!$C$36</f>
        <v>0</v>
      </c>
      <c r="U26" s="663">
        <f>'Report 1'!$C$122</f>
        <v>0</v>
      </c>
      <c r="V26" s="675"/>
      <c r="AK26" s="675"/>
      <c r="AL26" s="664" t="s">
        <v>463</v>
      </c>
      <c r="AM26" s="665">
        <v>2</v>
      </c>
      <c r="AN26" s="665" t="str">
        <f>'Information Input'!$M$14</f>
        <v xml:space="preserve">      -      </v>
      </c>
      <c r="AO26" s="665" t="s">
        <v>24</v>
      </c>
      <c r="AP26" s="656">
        <f t="shared" si="2"/>
        <v>43466</v>
      </c>
      <c r="AQ26" s="656">
        <f t="shared" si="3"/>
        <v>43555</v>
      </c>
      <c r="AR26" s="656">
        <f>'Information Input'!$H$35</f>
        <v>43555</v>
      </c>
      <c r="AS26" s="665" t="str">
        <f>'Information Input'!$J$22</f>
        <v>Quarterly</v>
      </c>
      <c r="AT26" s="656">
        <f>'Information Input'!$H$30</f>
        <v>43555</v>
      </c>
      <c r="AU26" s="665">
        <f>'Information Input'!$J$18</f>
        <v>2019</v>
      </c>
      <c r="AV26" s="665">
        <v>208</v>
      </c>
      <c r="AW26" s="665" t="s">
        <v>370</v>
      </c>
      <c r="AX26" s="665" t="s">
        <v>462</v>
      </c>
      <c r="AY26" s="666" t="s">
        <v>446</v>
      </c>
      <c r="AZ26" s="665">
        <v>25</v>
      </c>
      <c r="BA26" s="667" t="s">
        <v>547</v>
      </c>
      <c r="BB26" s="661" t="s">
        <v>156</v>
      </c>
      <c r="BC26" s="668">
        <f>'Report 2'!$H$32</f>
        <v>0</v>
      </c>
      <c r="BD26" s="668">
        <f>'Report 2'!$I$32</f>
        <v>0</v>
      </c>
      <c r="BE26" s="668">
        <f>'Report 2'!$J$32</f>
        <v>0</v>
      </c>
      <c r="BF26" s="668">
        <f>'Report 2'!$K$32</f>
        <v>0</v>
      </c>
      <c r="BG26" s="668">
        <f>'Report 2'!$L$32</f>
        <v>0</v>
      </c>
      <c r="BH26" s="668">
        <f>'Report 2'!$M$32</f>
        <v>0</v>
      </c>
      <c r="BI26" s="668">
        <f>'Report 2'!$N$32</f>
        <v>0</v>
      </c>
      <c r="BJ26" s="675"/>
      <c r="BK26" s="659" t="s">
        <v>463</v>
      </c>
      <c r="BL26" s="655">
        <v>3</v>
      </c>
      <c r="BM26" s="655" t="str">
        <f>'Information Input'!$M$14</f>
        <v xml:space="preserve">      -      </v>
      </c>
      <c r="BN26" s="655" t="s">
        <v>25</v>
      </c>
      <c r="BO26" s="656">
        <f t="shared" si="9"/>
        <v>43556</v>
      </c>
      <c r="BP26" s="656">
        <f t="shared" si="10"/>
        <v>43646</v>
      </c>
      <c r="BQ26" s="656">
        <f>'Information Input'!$H$35</f>
        <v>43555</v>
      </c>
      <c r="BR26" s="655" t="str">
        <f>'Information Input'!$J$22</f>
        <v>Quarterly</v>
      </c>
      <c r="BS26" s="656">
        <f>'Information Input'!$H$30</f>
        <v>43555</v>
      </c>
      <c r="BT26" s="655">
        <f>'Information Input'!$J$18</f>
        <v>2019</v>
      </c>
      <c r="BU26" s="657" t="s">
        <v>365</v>
      </c>
      <c r="BV26" s="658" t="s">
        <v>370</v>
      </c>
      <c r="BW26" s="659" t="s">
        <v>462</v>
      </c>
      <c r="BX26" s="655">
        <v>6</v>
      </c>
      <c r="BY26" s="667" t="s">
        <v>125</v>
      </c>
      <c r="BZ26" s="667" t="s">
        <v>56</v>
      </c>
      <c r="CA26" s="661">
        <f>'Report 3'!$E$21</f>
        <v>0</v>
      </c>
      <c r="CB26" s="675"/>
      <c r="CC26" s="660" t="s">
        <v>463</v>
      </c>
      <c r="CD26" s="1000" t="s">
        <v>447</v>
      </c>
      <c r="CE26" s="1000" t="str">
        <f>'Information Input'!$M$14</f>
        <v xml:space="preserve">      -      </v>
      </c>
      <c r="CF26" s="669" t="s">
        <v>24</v>
      </c>
      <c r="CG26" s="670">
        <f t="shared" si="6"/>
        <v>43466</v>
      </c>
      <c r="CH26" s="670">
        <f t="shared" si="7"/>
        <v>43555</v>
      </c>
      <c r="CI26" s="670">
        <f>'Information Input'!$H$35</f>
        <v>43555</v>
      </c>
      <c r="CJ26" s="669" t="str">
        <f>'Information Input'!$J$22</f>
        <v>Quarterly</v>
      </c>
      <c r="CK26" s="670">
        <f>'Information Input'!$H$30</f>
        <v>43555</v>
      </c>
      <c r="CL26" s="669">
        <f>'Information Input'!$J$18</f>
        <v>2019</v>
      </c>
      <c r="CM26" s="1001" t="s">
        <v>365</v>
      </c>
      <c r="CN26" s="1000" t="s">
        <v>370</v>
      </c>
      <c r="CO26" s="660" t="s">
        <v>462</v>
      </c>
      <c r="CP26" s="660" t="s">
        <v>446</v>
      </c>
      <c r="CQ26" s="669">
        <v>25</v>
      </c>
      <c r="CR26" s="660" t="s">
        <v>547</v>
      </c>
      <c r="CS26" s="660" t="s">
        <v>156</v>
      </c>
      <c r="CT26" s="1002">
        <f>'Report 1'!$C$18</f>
        <v>0</v>
      </c>
      <c r="CU26" s="1003">
        <f>SUMIF('Report 4A'!$G$16:$G$95,$CQ26,'Report 4A'!$K$16:$K$95)</f>
        <v>0</v>
      </c>
      <c r="CV26" s="1004">
        <f t="shared" si="8"/>
        <v>0</v>
      </c>
      <c r="CW26" s="675"/>
      <c r="CX26" s="664" t="s">
        <v>463</v>
      </c>
      <c r="CY26" s="655" t="s">
        <v>283</v>
      </c>
      <c r="CZ26" s="655" t="str">
        <f>'Information Input'!$M$14</f>
        <v xml:space="preserve">      -      </v>
      </c>
      <c r="DA26" s="656">
        <f>'Information Input'!$H$35</f>
        <v>43555</v>
      </c>
      <c r="DB26" s="655" t="str">
        <f>'Information Input'!$J$22</f>
        <v>Quarterly</v>
      </c>
      <c r="DC26" s="670">
        <f>'Information Input'!$H$30</f>
        <v>43555</v>
      </c>
      <c r="DD26" s="671" t="str">
        <f>TEXT('Report 5A'!$Q$17,"YYYYMM")</f>
        <v>201801</v>
      </c>
      <c r="DE26" s="659" t="s">
        <v>462</v>
      </c>
      <c r="DF26" s="659" t="s">
        <v>448</v>
      </c>
      <c r="DG26" s="662">
        <f>'Report 5A'!$Q$55</f>
        <v>0</v>
      </c>
      <c r="DH26" s="668">
        <f>'Report 5A'!$Q$56</f>
        <v>0</v>
      </c>
      <c r="DI26" s="662">
        <f>'Report 5A'!$Q$57</f>
        <v>0</v>
      </c>
      <c r="DJ26" s="662">
        <f>'Report 5A'!$Q$58</f>
        <v>0</v>
      </c>
      <c r="DK26" s="662">
        <f>'Report 5A'!$Q$59</f>
        <v>0</v>
      </c>
      <c r="DL26" s="662">
        <f>'Report 5A'!$Q$60</f>
        <v>0</v>
      </c>
      <c r="DM26" s="662">
        <f>'Report 5A'!$Q$61</f>
        <v>0</v>
      </c>
      <c r="DN26" s="662">
        <f>'Report 5A'!$Q$62</f>
        <v>0</v>
      </c>
      <c r="DO26" s="662">
        <f>'Report 5A'!$Q$63</f>
        <v>0</v>
      </c>
      <c r="DP26" s="662">
        <f>'Report 5A'!$Q$64</f>
        <v>0</v>
      </c>
      <c r="DQ26" s="662">
        <f>'Report 5A'!$Q$65</f>
        <v>0</v>
      </c>
      <c r="DR26" s="675"/>
      <c r="DT26" s="652"/>
    </row>
    <row r="27" spans="1:124">
      <c r="A27" s="675"/>
      <c r="B27" s="653" t="s">
        <v>463</v>
      </c>
      <c r="C27" s="654">
        <v>1</v>
      </c>
      <c r="D27" s="655" t="str">
        <f>'Information Input'!$M$14</f>
        <v xml:space="preserve">      -      </v>
      </c>
      <c r="E27" s="655" t="s">
        <v>24</v>
      </c>
      <c r="F27" s="656">
        <f t="shared" si="0"/>
        <v>43466</v>
      </c>
      <c r="G27" s="656">
        <f t="shared" si="1"/>
        <v>43555</v>
      </c>
      <c r="H27" s="656">
        <f>'Information Input'!$H$35</f>
        <v>43555</v>
      </c>
      <c r="I27" s="655" t="str">
        <f>'Information Input'!$J$22</f>
        <v>Quarterly</v>
      </c>
      <c r="J27" s="656">
        <f>'Information Input'!$H$30</f>
        <v>43555</v>
      </c>
      <c r="K27" s="655">
        <f>'Information Input'!$J$18</f>
        <v>2019</v>
      </c>
      <c r="L27" s="657" t="s">
        <v>365</v>
      </c>
      <c r="M27" s="658" t="s">
        <v>370</v>
      </c>
      <c r="N27" s="659" t="s">
        <v>462</v>
      </c>
      <c r="O27" s="660" t="s">
        <v>446</v>
      </c>
      <c r="P27" s="655">
        <v>17</v>
      </c>
      <c r="Q27" s="667" t="s">
        <v>539</v>
      </c>
      <c r="R27" s="659" t="s">
        <v>151</v>
      </c>
      <c r="S27" s="661">
        <f>'Report 1'!$C$18</f>
        <v>0</v>
      </c>
      <c r="T27" s="662">
        <f>'Report 1'!$C$37</f>
        <v>0</v>
      </c>
      <c r="U27" s="663">
        <f>'Report 1'!$C$123</f>
        <v>0</v>
      </c>
      <c r="V27" s="675"/>
      <c r="AK27" s="675"/>
      <c r="AL27" s="664" t="s">
        <v>463</v>
      </c>
      <c r="AM27" s="665">
        <v>2</v>
      </c>
      <c r="AN27" s="665" t="str">
        <f>'Information Input'!$M$14</f>
        <v xml:space="preserve">      -      </v>
      </c>
      <c r="AO27" s="665" t="s">
        <v>24</v>
      </c>
      <c r="AP27" s="656">
        <f t="shared" si="2"/>
        <v>43466</v>
      </c>
      <c r="AQ27" s="656">
        <f t="shared" si="3"/>
        <v>43555</v>
      </c>
      <c r="AR27" s="656">
        <f>'Information Input'!$H$35</f>
        <v>43555</v>
      </c>
      <c r="AS27" s="665" t="str">
        <f>'Information Input'!$J$22</f>
        <v>Quarterly</v>
      </c>
      <c r="AT27" s="656">
        <f>'Information Input'!$H$30</f>
        <v>43555</v>
      </c>
      <c r="AU27" s="665">
        <f>'Information Input'!$J$18</f>
        <v>2019</v>
      </c>
      <c r="AV27" s="665">
        <v>208</v>
      </c>
      <c r="AW27" s="665" t="s">
        <v>370</v>
      </c>
      <c r="AX27" s="665" t="s">
        <v>462</v>
      </c>
      <c r="AY27" s="666" t="s">
        <v>446</v>
      </c>
      <c r="AZ27" s="665">
        <v>26</v>
      </c>
      <c r="BA27" s="667" t="s">
        <v>233</v>
      </c>
      <c r="BB27" s="661" t="s">
        <v>153</v>
      </c>
      <c r="BC27" s="668">
        <f>'Report 2'!$H$33</f>
        <v>0</v>
      </c>
      <c r="BD27" s="668">
        <f>'Report 2'!$I$33</f>
        <v>0</v>
      </c>
      <c r="BE27" s="668">
        <f>'Report 2'!$J$33</f>
        <v>0</v>
      </c>
      <c r="BF27" s="668">
        <f>'Report 2'!$K$33</f>
        <v>0</v>
      </c>
      <c r="BG27" s="668">
        <f>'Report 2'!$L$33</f>
        <v>0</v>
      </c>
      <c r="BH27" s="668">
        <f>'Report 2'!$M$33</f>
        <v>0</v>
      </c>
      <c r="BI27" s="668">
        <f>'Report 2'!$N$33</f>
        <v>0</v>
      </c>
      <c r="BJ27" s="675"/>
      <c r="BK27" s="659" t="s">
        <v>463</v>
      </c>
      <c r="BL27" s="655">
        <v>3</v>
      </c>
      <c r="BM27" s="655" t="str">
        <f>'Information Input'!$M$14</f>
        <v xml:space="preserve">      -      </v>
      </c>
      <c r="BN27" s="655" t="s">
        <v>25</v>
      </c>
      <c r="BO27" s="656">
        <f t="shared" si="9"/>
        <v>43556</v>
      </c>
      <c r="BP27" s="656">
        <f t="shared" si="10"/>
        <v>43646</v>
      </c>
      <c r="BQ27" s="656">
        <f>'Information Input'!$H$35</f>
        <v>43555</v>
      </c>
      <c r="BR27" s="655" t="str">
        <f>'Information Input'!$J$22</f>
        <v>Quarterly</v>
      </c>
      <c r="BS27" s="656">
        <f>'Information Input'!$H$30</f>
        <v>43555</v>
      </c>
      <c r="BT27" s="655">
        <f>'Information Input'!$J$18</f>
        <v>2019</v>
      </c>
      <c r="BU27" s="657" t="s">
        <v>365</v>
      </c>
      <c r="BV27" s="658" t="s">
        <v>370</v>
      </c>
      <c r="BW27" s="659" t="s">
        <v>462</v>
      </c>
      <c r="BX27" s="655">
        <v>7</v>
      </c>
      <c r="BY27" s="667" t="s">
        <v>126</v>
      </c>
      <c r="BZ27" s="667" t="s">
        <v>56</v>
      </c>
      <c r="CA27" s="661">
        <f>'Report 3'!$E$22</f>
        <v>0</v>
      </c>
      <c r="CB27" s="675"/>
      <c r="CC27" s="660" t="s">
        <v>463</v>
      </c>
      <c r="CD27" s="1000" t="s">
        <v>447</v>
      </c>
      <c r="CE27" s="1000" t="str">
        <f>'Information Input'!$M$14</f>
        <v xml:space="preserve">      -      </v>
      </c>
      <c r="CF27" s="669" t="s">
        <v>24</v>
      </c>
      <c r="CG27" s="670">
        <f t="shared" si="6"/>
        <v>43466</v>
      </c>
      <c r="CH27" s="670">
        <f t="shared" si="7"/>
        <v>43555</v>
      </c>
      <c r="CI27" s="670">
        <f>'Information Input'!$H$35</f>
        <v>43555</v>
      </c>
      <c r="CJ27" s="669" t="str">
        <f>'Information Input'!$J$22</f>
        <v>Quarterly</v>
      </c>
      <c r="CK27" s="670">
        <f>'Information Input'!$H$30</f>
        <v>43555</v>
      </c>
      <c r="CL27" s="669">
        <f>'Information Input'!$J$18</f>
        <v>2019</v>
      </c>
      <c r="CM27" s="1001" t="s">
        <v>365</v>
      </c>
      <c r="CN27" s="1000" t="s">
        <v>370</v>
      </c>
      <c r="CO27" s="660" t="s">
        <v>462</v>
      </c>
      <c r="CP27" s="660" t="s">
        <v>446</v>
      </c>
      <c r="CQ27" s="669">
        <v>26</v>
      </c>
      <c r="CR27" s="660" t="s">
        <v>233</v>
      </c>
      <c r="CS27" s="660" t="s">
        <v>153</v>
      </c>
      <c r="CT27" s="1002">
        <f>'Report 1'!$C$18</f>
        <v>0</v>
      </c>
      <c r="CU27" s="1003">
        <f>SUMIF('Report 4A'!$G$16:$G$95,$CQ27,'Report 4A'!$K$16:$K$95)</f>
        <v>0</v>
      </c>
      <c r="CV27" s="1004">
        <f t="shared" si="8"/>
        <v>0</v>
      </c>
      <c r="CW27" s="675"/>
      <c r="CX27" s="664" t="s">
        <v>463</v>
      </c>
      <c r="CY27" s="655" t="s">
        <v>283</v>
      </c>
      <c r="CZ27" s="655" t="str">
        <f>'Information Input'!$M$14</f>
        <v xml:space="preserve">      -      </v>
      </c>
      <c r="DA27" s="670">
        <f>'Information Input'!$H$35</f>
        <v>43555</v>
      </c>
      <c r="DB27" s="655" t="str">
        <f>'Information Input'!$J$22</f>
        <v>Quarterly</v>
      </c>
      <c r="DC27" s="670">
        <f>'Information Input'!$H$30</f>
        <v>43555</v>
      </c>
      <c r="DD27" s="671" t="str">
        <f>TEXT('Report 5A'!$R$17,"YYYYMM")</f>
        <v>201712</v>
      </c>
      <c r="DE27" s="659" t="s">
        <v>462</v>
      </c>
      <c r="DF27" s="659" t="s">
        <v>448</v>
      </c>
      <c r="DG27" s="662">
        <f>'Report 5A'!$R$55</f>
        <v>0</v>
      </c>
      <c r="DH27" s="668">
        <f>'Report 5A'!$R$56</f>
        <v>0</v>
      </c>
      <c r="DI27" s="662">
        <f>'Report 5A'!$R$57</f>
        <v>0</v>
      </c>
      <c r="DJ27" s="662">
        <f>'Report 5A'!$R$58</f>
        <v>0</v>
      </c>
      <c r="DK27" s="662">
        <f>'Report 5A'!$R$59</f>
        <v>0</v>
      </c>
      <c r="DL27" s="662">
        <f>'Report 5A'!$R$60</f>
        <v>0</v>
      </c>
      <c r="DM27" s="662">
        <f>'Report 5A'!$R$61</f>
        <v>0</v>
      </c>
      <c r="DN27" s="662">
        <f>'Report 5A'!$R$62</f>
        <v>0</v>
      </c>
      <c r="DO27" s="662">
        <f>'Report 5A'!$R$63</f>
        <v>0</v>
      </c>
      <c r="DP27" s="662">
        <f>'Report 5A'!$R$64</f>
        <v>0</v>
      </c>
      <c r="DQ27" s="662">
        <f>'Report 5A'!$R$65</f>
        <v>0</v>
      </c>
      <c r="DR27" s="675"/>
      <c r="DT27" s="652"/>
    </row>
    <row r="28" spans="1:124">
      <c r="A28" s="675"/>
      <c r="B28" s="653" t="s">
        <v>463</v>
      </c>
      <c r="C28" s="654">
        <v>1</v>
      </c>
      <c r="D28" s="655" t="str">
        <f>'Information Input'!$M$14</f>
        <v xml:space="preserve">      -      </v>
      </c>
      <c r="E28" s="655" t="s">
        <v>24</v>
      </c>
      <c r="F28" s="656">
        <f t="shared" si="0"/>
        <v>43466</v>
      </c>
      <c r="G28" s="656">
        <f t="shared" si="1"/>
        <v>43555</v>
      </c>
      <c r="H28" s="656">
        <f>'Information Input'!$H$35</f>
        <v>43555</v>
      </c>
      <c r="I28" s="655" t="str">
        <f>'Information Input'!$J$22</f>
        <v>Quarterly</v>
      </c>
      <c r="J28" s="656">
        <f>'Information Input'!$H$30</f>
        <v>43555</v>
      </c>
      <c r="K28" s="655">
        <f>'Information Input'!$J$18</f>
        <v>2019</v>
      </c>
      <c r="L28" s="657" t="s">
        <v>365</v>
      </c>
      <c r="M28" s="658" t="s">
        <v>370</v>
      </c>
      <c r="N28" s="659" t="s">
        <v>462</v>
      </c>
      <c r="O28" s="660" t="s">
        <v>446</v>
      </c>
      <c r="P28" s="655">
        <v>18</v>
      </c>
      <c r="Q28" s="667" t="s">
        <v>540</v>
      </c>
      <c r="R28" s="659" t="s">
        <v>151</v>
      </c>
      <c r="S28" s="661">
        <f>'Report 1'!$C$18</f>
        <v>0</v>
      </c>
      <c r="T28" s="662">
        <f>'Report 1'!$C$38</f>
        <v>0</v>
      </c>
      <c r="U28" s="663">
        <f>'Report 1'!$C$124</f>
        <v>0</v>
      </c>
      <c r="V28" s="675"/>
      <c r="AK28" s="675"/>
      <c r="AL28" s="664" t="s">
        <v>463</v>
      </c>
      <c r="AM28" s="665">
        <v>2</v>
      </c>
      <c r="AN28" s="665" t="str">
        <f>'Information Input'!$M$14</f>
        <v xml:space="preserve">      -      </v>
      </c>
      <c r="AO28" s="665" t="s">
        <v>24</v>
      </c>
      <c r="AP28" s="656">
        <f t="shared" si="2"/>
        <v>43466</v>
      </c>
      <c r="AQ28" s="656">
        <f t="shared" si="3"/>
        <v>43555</v>
      </c>
      <c r="AR28" s="656">
        <f>'Information Input'!$H$35</f>
        <v>43555</v>
      </c>
      <c r="AS28" s="665" t="str">
        <f>'Information Input'!$J$22</f>
        <v>Quarterly</v>
      </c>
      <c r="AT28" s="656">
        <f>'Information Input'!$H$30</f>
        <v>43555</v>
      </c>
      <c r="AU28" s="665">
        <f>'Information Input'!$J$18</f>
        <v>2019</v>
      </c>
      <c r="AV28" s="665">
        <v>208</v>
      </c>
      <c r="AW28" s="665" t="s">
        <v>370</v>
      </c>
      <c r="AX28" s="665" t="s">
        <v>462</v>
      </c>
      <c r="AY28" s="666" t="s">
        <v>446</v>
      </c>
      <c r="AZ28" s="665">
        <v>27</v>
      </c>
      <c r="BA28" s="667" t="s">
        <v>165</v>
      </c>
      <c r="BB28" s="661" t="s">
        <v>151</v>
      </c>
      <c r="BC28" s="668">
        <f>'Report 2'!$H$34</f>
        <v>0</v>
      </c>
      <c r="BD28" s="668">
        <f>'Report 2'!$I$34</f>
        <v>0</v>
      </c>
      <c r="BE28" s="668">
        <f>'Report 2'!$J$34</f>
        <v>0</v>
      </c>
      <c r="BF28" s="668">
        <f>'Report 2'!$K$34</f>
        <v>0</v>
      </c>
      <c r="BG28" s="668">
        <f>'Report 2'!$L$34</f>
        <v>0</v>
      </c>
      <c r="BH28" s="668">
        <f>'Report 2'!$M$34</f>
        <v>0</v>
      </c>
      <c r="BI28" s="668">
        <f>'Report 2'!$N$34</f>
        <v>0</v>
      </c>
      <c r="BJ28" s="675"/>
      <c r="BK28" s="659" t="s">
        <v>463</v>
      </c>
      <c r="BL28" s="655">
        <v>3</v>
      </c>
      <c r="BM28" s="655" t="str">
        <f>'Information Input'!$M$14</f>
        <v xml:space="preserve">      -      </v>
      </c>
      <c r="BN28" s="655" t="s">
        <v>25</v>
      </c>
      <c r="BO28" s="656">
        <f t="shared" si="9"/>
        <v>43556</v>
      </c>
      <c r="BP28" s="656">
        <f t="shared" si="10"/>
        <v>43646</v>
      </c>
      <c r="BQ28" s="656">
        <f>'Information Input'!$H$35</f>
        <v>43555</v>
      </c>
      <c r="BR28" s="655" t="str">
        <f>'Information Input'!$J$22</f>
        <v>Quarterly</v>
      </c>
      <c r="BS28" s="656">
        <f>'Information Input'!$H$30</f>
        <v>43555</v>
      </c>
      <c r="BT28" s="655">
        <f>'Information Input'!$J$18</f>
        <v>2019</v>
      </c>
      <c r="BU28" s="657" t="s">
        <v>365</v>
      </c>
      <c r="BV28" s="658" t="s">
        <v>370</v>
      </c>
      <c r="BW28" s="659" t="s">
        <v>462</v>
      </c>
      <c r="BX28" s="655">
        <v>8</v>
      </c>
      <c r="BY28" s="667" t="s">
        <v>552</v>
      </c>
      <c r="BZ28" s="667" t="s">
        <v>128</v>
      </c>
      <c r="CA28" s="661">
        <f>'Report 3'!$E$23</f>
        <v>0</v>
      </c>
      <c r="CB28" s="675"/>
      <c r="CC28" s="660" t="s">
        <v>463</v>
      </c>
      <c r="CD28" s="1000" t="s">
        <v>447</v>
      </c>
      <c r="CE28" s="1000" t="str">
        <f>'Information Input'!$M$14</f>
        <v xml:space="preserve">      -      </v>
      </c>
      <c r="CF28" s="669" t="s">
        <v>24</v>
      </c>
      <c r="CG28" s="670">
        <f t="shared" si="6"/>
        <v>43466</v>
      </c>
      <c r="CH28" s="670">
        <f t="shared" si="7"/>
        <v>43555</v>
      </c>
      <c r="CI28" s="670">
        <f>'Information Input'!$H$35</f>
        <v>43555</v>
      </c>
      <c r="CJ28" s="669" t="str">
        <f>'Information Input'!$J$22</f>
        <v>Quarterly</v>
      </c>
      <c r="CK28" s="670">
        <f>'Information Input'!$H$30</f>
        <v>43555</v>
      </c>
      <c r="CL28" s="669">
        <f>'Information Input'!$J$18</f>
        <v>2019</v>
      </c>
      <c r="CM28" s="1001" t="s">
        <v>365</v>
      </c>
      <c r="CN28" s="1000" t="s">
        <v>370</v>
      </c>
      <c r="CO28" s="660" t="s">
        <v>462</v>
      </c>
      <c r="CP28" s="660" t="s">
        <v>446</v>
      </c>
      <c r="CQ28" s="669">
        <v>27</v>
      </c>
      <c r="CR28" s="660" t="s">
        <v>165</v>
      </c>
      <c r="CS28" s="660" t="s">
        <v>151</v>
      </c>
      <c r="CT28" s="1002">
        <f>'Report 1'!$C$18</f>
        <v>0</v>
      </c>
      <c r="CU28" s="1003">
        <f>SUMIF('Report 4A'!$G$16:$G$95,$CQ28,'Report 4A'!$K$16:$K$95)</f>
        <v>0</v>
      </c>
      <c r="CV28" s="1004">
        <f t="shared" si="8"/>
        <v>0</v>
      </c>
      <c r="CW28" s="675"/>
      <c r="CX28" s="664" t="s">
        <v>463</v>
      </c>
      <c r="CY28" s="655" t="s">
        <v>283</v>
      </c>
      <c r="CZ28" s="655" t="str">
        <f>'Information Input'!$M$14</f>
        <v xml:space="preserve">      -      </v>
      </c>
      <c r="DA28" s="656">
        <f>'Information Input'!$H$35</f>
        <v>43555</v>
      </c>
      <c r="DB28" s="655" t="str">
        <f>'Information Input'!$J$22</f>
        <v>Quarterly</v>
      </c>
      <c r="DC28" s="670">
        <f>'Information Input'!$H$30</f>
        <v>43555</v>
      </c>
      <c r="DD28" s="671" t="str">
        <f>TEXT('Report 5A'!$S$17,"YYYYMM")</f>
        <v>201711</v>
      </c>
      <c r="DE28" s="659" t="s">
        <v>462</v>
      </c>
      <c r="DF28" s="659" t="s">
        <v>448</v>
      </c>
      <c r="DG28" s="662">
        <f>'Report 5A'!$S$55</f>
        <v>0</v>
      </c>
      <c r="DH28" s="668">
        <f>'Report 5A'!$S$56</f>
        <v>0</v>
      </c>
      <c r="DI28" s="662">
        <f>'Report 5A'!$S$57</f>
        <v>0</v>
      </c>
      <c r="DJ28" s="662">
        <f>'Report 5A'!$S$58</f>
        <v>0</v>
      </c>
      <c r="DK28" s="662">
        <f>'Report 5A'!$S$59</f>
        <v>0</v>
      </c>
      <c r="DL28" s="662">
        <f>'Report 5A'!$S$60</f>
        <v>0</v>
      </c>
      <c r="DM28" s="662">
        <f>'Report 5A'!$S$61</f>
        <v>0</v>
      </c>
      <c r="DN28" s="662">
        <f>'Report 5A'!$S$62</f>
        <v>0</v>
      </c>
      <c r="DO28" s="662">
        <f>'Report 5A'!$S$63</f>
        <v>0</v>
      </c>
      <c r="DP28" s="662">
        <f>'Report 5A'!$S$64</f>
        <v>0</v>
      </c>
      <c r="DQ28" s="662">
        <f>'Report 5A'!$S$65</f>
        <v>0</v>
      </c>
      <c r="DR28" s="675"/>
      <c r="DT28" s="652"/>
    </row>
    <row r="29" spans="1:124">
      <c r="A29" s="675"/>
      <c r="B29" s="653" t="s">
        <v>463</v>
      </c>
      <c r="C29" s="654">
        <v>1</v>
      </c>
      <c r="D29" s="655" t="str">
        <f>'Information Input'!$M$14</f>
        <v xml:space="preserve">      -      </v>
      </c>
      <c r="E29" s="655" t="s">
        <v>24</v>
      </c>
      <c r="F29" s="656">
        <f t="shared" si="0"/>
        <v>43466</v>
      </c>
      <c r="G29" s="656">
        <f t="shared" si="1"/>
        <v>43555</v>
      </c>
      <c r="H29" s="656">
        <f>'Information Input'!$H$35</f>
        <v>43555</v>
      </c>
      <c r="I29" s="655" t="str">
        <f>'Information Input'!$J$22</f>
        <v>Quarterly</v>
      </c>
      <c r="J29" s="656">
        <f>'Information Input'!$H$30</f>
        <v>43555</v>
      </c>
      <c r="K29" s="655">
        <f>'Information Input'!$J$18</f>
        <v>2019</v>
      </c>
      <c r="L29" s="657" t="s">
        <v>365</v>
      </c>
      <c r="M29" s="658" t="s">
        <v>370</v>
      </c>
      <c r="N29" s="659" t="s">
        <v>462</v>
      </c>
      <c r="O29" s="660" t="s">
        <v>446</v>
      </c>
      <c r="P29" s="655">
        <v>19</v>
      </c>
      <c r="Q29" s="667" t="s">
        <v>541</v>
      </c>
      <c r="R29" s="659" t="s">
        <v>151</v>
      </c>
      <c r="S29" s="661">
        <f>'Report 1'!$C$18</f>
        <v>0</v>
      </c>
      <c r="T29" s="662">
        <f>'Report 1'!$C$39</f>
        <v>0</v>
      </c>
      <c r="U29" s="663">
        <f>'Report 1'!$C$125</f>
        <v>0</v>
      </c>
      <c r="V29" s="675"/>
      <c r="AK29" s="675"/>
      <c r="AL29" s="664" t="s">
        <v>463</v>
      </c>
      <c r="AM29" s="665">
        <v>2</v>
      </c>
      <c r="AN29" s="665" t="str">
        <f>'Information Input'!$M$14</f>
        <v xml:space="preserve">      -      </v>
      </c>
      <c r="AO29" s="665" t="s">
        <v>24</v>
      </c>
      <c r="AP29" s="656">
        <f t="shared" si="2"/>
        <v>43466</v>
      </c>
      <c r="AQ29" s="656">
        <f t="shared" si="3"/>
        <v>43555</v>
      </c>
      <c r="AR29" s="656">
        <f>'Information Input'!$H$35</f>
        <v>43555</v>
      </c>
      <c r="AS29" s="665" t="str">
        <f>'Information Input'!$J$22</f>
        <v>Quarterly</v>
      </c>
      <c r="AT29" s="656">
        <f>'Information Input'!$H$30</f>
        <v>43555</v>
      </c>
      <c r="AU29" s="665">
        <f>'Information Input'!$J$18</f>
        <v>2019</v>
      </c>
      <c r="AV29" s="665">
        <v>208</v>
      </c>
      <c r="AW29" s="665" t="s">
        <v>370</v>
      </c>
      <c r="AX29" s="665" t="s">
        <v>462</v>
      </c>
      <c r="AY29" s="666" t="s">
        <v>446</v>
      </c>
      <c r="AZ29" s="665">
        <v>28</v>
      </c>
      <c r="BA29" s="667" t="s">
        <v>548</v>
      </c>
      <c r="BB29" s="661" t="s">
        <v>151</v>
      </c>
      <c r="BC29" s="668">
        <f>'Report 2'!$H$35</f>
        <v>0</v>
      </c>
      <c r="BD29" s="668">
        <f>'Report 2'!$I$35</f>
        <v>0</v>
      </c>
      <c r="BE29" s="668">
        <f>'Report 2'!$J$35</f>
        <v>0</v>
      </c>
      <c r="BF29" s="668">
        <f>'Report 2'!$K$35</f>
        <v>0</v>
      </c>
      <c r="BG29" s="668">
        <f>'Report 2'!$L$35</f>
        <v>0</v>
      </c>
      <c r="BH29" s="668">
        <f>'Report 2'!$M$35</f>
        <v>0</v>
      </c>
      <c r="BI29" s="668">
        <f>'Report 2'!$N$35</f>
        <v>0</v>
      </c>
      <c r="BJ29" s="675"/>
      <c r="BK29" s="659" t="s">
        <v>463</v>
      </c>
      <c r="BL29" s="655">
        <v>3</v>
      </c>
      <c r="BM29" s="655" t="str">
        <f>'Information Input'!$M$14</f>
        <v xml:space="preserve">      -      </v>
      </c>
      <c r="BN29" s="655" t="s">
        <v>25</v>
      </c>
      <c r="BO29" s="656">
        <f t="shared" si="9"/>
        <v>43556</v>
      </c>
      <c r="BP29" s="656">
        <f t="shared" si="10"/>
        <v>43646</v>
      </c>
      <c r="BQ29" s="656">
        <f>'Information Input'!$H$35</f>
        <v>43555</v>
      </c>
      <c r="BR29" s="655" t="str">
        <f>'Information Input'!$J$22</f>
        <v>Quarterly</v>
      </c>
      <c r="BS29" s="656">
        <f>'Information Input'!$H$30</f>
        <v>43555</v>
      </c>
      <c r="BT29" s="655">
        <f>'Information Input'!$J$18</f>
        <v>2019</v>
      </c>
      <c r="BU29" s="657" t="s">
        <v>365</v>
      </c>
      <c r="BV29" s="658" t="s">
        <v>370</v>
      </c>
      <c r="BW29" s="659" t="s">
        <v>462</v>
      </c>
      <c r="BX29" s="655">
        <v>9</v>
      </c>
      <c r="BY29" s="667" t="s">
        <v>548</v>
      </c>
      <c r="BZ29" s="667" t="s">
        <v>57</v>
      </c>
      <c r="CA29" s="661">
        <f>'Report 3'!$E$24</f>
        <v>0</v>
      </c>
      <c r="CB29" s="675"/>
      <c r="CC29" s="660" t="s">
        <v>463</v>
      </c>
      <c r="CD29" s="1000" t="s">
        <v>447</v>
      </c>
      <c r="CE29" s="1000" t="str">
        <f>'Information Input'!$M$14</f>
        <v xml:space="preserve">      -      </v>
      </c>
      <c r="CF29" s="669" t="s">
        <v>24</v>
      </c>
      <c r="CG29" s="670">
        <f t="shared" si="6"/>
        <v>43466</v>
      </c>
      <c r="CH29" s="670">
        <f t="shared" si="7"/>
        <v>43555</v>
      </c>
      <c r="CI29" s="670">
        <f>'Information Input'!$H$35</f>
        <v>43555</v>
      </c>
      <c r="CJ29" s="669" t="str">
        <f>'Information Input'!$J$22</f>
        <v>Quarterly</v>
      </c>
      <c r="CK29" s="670">
        <f>'Information Input'!$H$30</f>
        <v>43555</v>
      </c>
      <c r="CL29" s="669">
        <f>'Information Input'!$J$18</f>
        <v>2019</v>
      </c>
      <c r="CM29" s="1001" t="s">
        <v>365</v>
      </c>
      <c r="CN29" s="1000" t="s">
        <v>370</v>
      </c>
      <c r="CO29" s="660" t="s">
        <v>462</v>
      </c>
      <c r="CP29" s="660" t="s">
        <v>446</v>
      </c>
      <c r="CQ29" s="669">
        <v>28</v>
      </c>
      <c r="CR29" s="660" t="s">
        <v>548</v>
      </c>
      <c r="CS29" s="660" t="s">
        <v>151</v>
      </c>
      <c r="CT29" s="1002">
        <f>'Report 1'!$C$18</f>
        <v>0</v>
      </c>
      <c r="CU29" s="1003">
        <f>SUMIF('Report 4A'!$G$16:$G$95,$CQ29,'Report 4A'!$K$16:$K$95)</f>
        <v>0</v>
      </c>
      <c r="CV29" s="1004">
        <f t="shared" si="8"/>
        <v>0</v>
      </c>
      <c r="CW29" s="675"/>
      <c r="CX29" s="664" t="s">
        <v>463</v>
      </c>
      <c r="CY29" s="655" t="s">
        <v>283</v>
      </c>
      <c r="CZ29" s="655" t="str">
        <f>'Information Input'!$M$14</f>
        <v xml:space="preserve">      -      </v>
      </c>
      <c r="DA29" s="656">
        <f>'Information Input'!$H$35</f>
        <v>43555</v>
      </c>
      <c r="DB29" s="655" t="str">
        <f>'Information Input'!$J$22</f>
        <v>Quarterly</v>
      </c>
      <c r="DC29" s="670">
        <f>'Information Input'!$H$30</f>
        <v>43555</v>
      </c>
      <c r="DD29" s="671" t="str">
        <f>TEXT('Report 5A'!$T$17,"YYYYMM")</f>
        <v>201710</v>
      </c>
      <c r="DE29" s="659" t="s">
        <v>462</v>
      </c>
      <c r="DF29" s="659" t="s">
        <v>448</v>
      </c>
      <c r="DG29" s="662">
        <f>'Report 5A'!$T$55</f>
        <v>0</v>
      </c>
      <c r="DH29" s="668">
        <f>'Report 5A'!$T$56</f>
        <v>0</v>
      </c>
      <c r="DI29" s="662">
        <f>'Report 5A'!$T$57</f>
        <v>0</v>
      </c>
      <c r="DJ29" s="662">
        <f>'Report 5A'!$T$58</f>
        <v>0</v>
      </c>
      <c r="DK29" s="662">
        <f>'Report 5A'!$T$59</f>
        <v>0</v>
      </c>
      <c r="DL29" s="662">
        <f>'Report 5A'!$T$60</f>
        <v>0</v>
      </c>
      <c r="DM29" s="662">
        <f>'Report 5A'!$T$61</f>
        <v>0</v>
      </c>
      <c r="DN29" s="662">
        <f>'Report 5A'!$T$62</f>
        <v>0</v>
      </c>
      <c r="DO29" s="662">
        <f>'Report 5A'!$T$63</f>
        <v>0</v>
      </c>
      <c r="DP29" s="662">
        <f>'Report 5A'!$T$64</f>
        <v>0</v>
      </c>
      <c r="DQ29" s="662">
        <f>'Report 5A'!$T$65</f>
        <v>0</v>
      </c>
      <c r="DR29" s="675"/>
      <c r="DT29" s="652"/>
    </row>
    <row r="30" spans="1:124">
      <c r="A30" s="675"/>
      <c r="B30" s="653" t="s">
        <v>463</v>
      </c>
      <c r="C30" s="654">
        <v>1</v>
      </c>
      <c r="D30" s="655" t="str">
        <f>'Information Input'!$M$14</f>
        <v xml:space="preserve">      -      </v>
      </c>
      <c r="E30" s="655" t="s">
        <v>24</v>
      </c>
      <c r="F30" s="656">
        <f t="shared" si="0"/>
        <v>43466</v>
      </c>
      <c r="G30" s="656">
        <f t="shared" si="1"/>
        <v>43555</v>
      </c>
      <c r="H30" s="656">
        <f>'Information Input'!$H$35</f>
        <v>43555</v>
      </c>
      <c r="I30" s="655" t="str">
        <f>'Information Input'!$J$22</f>
        <v>Quarterly</v>
      </c>
      <c r="J30" s="656">
        <f>'Information Input'!$H$30</f>
        <v>43555</v>
      </c>
      <c r="K30" s="655">
        <f>'Information Input'!$J$18</f>
        <v>2019</v>
      </c>
      <c r="L30" s="657" t="s">
        <v>365</v>
      </c>
      <c r="M30" s="658" t="s">
        <v>370</v>
      </c>
      <c r="N30" s="659" t="s">
        <v>462</v>
      </c>
      <c r="O30" s="660" t="s">
        <v>446</v>
      </c>
      <c r="P30" s="655">
        <v>20</v>
      </c>
      <c r="Q30" s="667" t="s">
        <v>542</v>
      </c>
      <c r="R30" s="659" t="s">
        <v>151</v>
      </c>
      <c r="S30" s="661">
        <f>'Report 1'!$C$18</f>
        <v>0</v>
      </c>
      <c r="T30" s="662">
        <f>'Report 1'!$C$40</f>
        <v>0</v>
      </c>
      <c r="U30" s="663">
        <f>'Report 1'!$C$126</f>
        <v>0</v>
      </c>
      <c r="V30" s="675"/>
      <c r="AK30" s="675"/>
      <c r="AL30" s="664" t="s">
        <v>463</v>
      </c>
      <c r="AM30" s="665">
        <v>2</v>
      </c>
      <c r="AN30" s="665" t="str">
        <f>'Information Input'!$M$14</f>
        <v xml:space="preserve">      -      </v>
      </c>
      <c r="AO30" s="665" t="s">
        <v>24</v>
      </c>
      <c r="AP30" s="656">
        <f t="shared" si="2"/>
        <v>43466</v>
      </c>
      <c r="AQ30" s="656">
        <f t="shared" si="3"/>
        <v>43555</v>
      </c>
      <c r="AR30" s="656">
        <f>'Information Input'!$H$35</f>
        <v>43555</v>
      </c>
      <c r="AS30" s="665" t="str">
        <f>'Information Input'!$J$22</f>
        <v>Quarterly</v>
      </c>
      <c r="AT30" s="656">
        <f>'Information Input'!$H$30</f>
        <v>43555</v>
      </c>
      <c r="AU30" s="665">
        <f>'Information Input'!$J$18</f>
        <v>2019</v>
      </c>
      <c r="AV30" s="665">
        <v>208</v>
      </c>
      <c r="AW30" s="665" t="s">
        <v>370</v>
      </c>
      <c r="AX30" s="665" t="s">
        <v>462</v>
      </c>
      <c r="AY30" s="666" t="s">
        <v>446</v>
      </c>
      <c r="AZ30" s="665">
        <v>29</v>
      </c>
      <c r="BA30" s="667" t="s">
        <v>549</v>
      </c>
      <c r="BB30" s="661" t="s">
        <v>158</v>
      </c>
      <c r="BC30" s="668">
        <f>'Report 2'!$H$36</f>
        <v>0</v>
      </c>
      <c r="BD30" s="668">
        <f>'Report 2'!$I$36</f>
        <v>0</v>
      </c>
      <c r="BE30" s="668">
        <f>'Report 2'!$J$36</f>
        <v>0</v>
      </c>
      <c r="BF30" s="668">
        <f>'Report 2'!$K$36</f>
        <v>0</v>
      </c>
      <c r="BG30" s="668">
        <f>'Report 2'!$L$36</f>
        <v>0</v>
      </c>
      <c r="BH30" s="668">
        <f>'Report 2'!$M$36</f>
        <v>0</v>
      </c>
      <c r="BI30" s="668">
        <f>'Report 2'!$N$36</f>
        <v>0</v>
      </c>
      <c r="BJ30" s="675"/>
      <c r="BK30" s="640" t="s">
        <v>463</v>
      </c>
      <c r="BL30" s="635">
        <v>3</v>
      </c>
      <c r="BM30" s="635" t="str">
        <f>'Information Input'!$M$14</f>
        <v xml:space="preserve">      -      </v>
      </c>
      <c r="BN30" s="635" t="s">
        <v>26</v>
      </c>
      <c r="BO30" s="636">
        <f t="shared" ref="BO30:BO38" si="11">DATE(BT30,7,1)</f>
        <v>43647</v>
      </c>
      <c r="BP30" s="636">
        <f t="shared" ref="BP30:BP38" si="12">DATE(BT30,9,30)</f>
        <v>43738</v>
      </c>
      <c r="BQ30" s="637">
        <f>'Information Input'!$H$35</f>
        <v>43555</v>
      </c>
      <c r="BR30" s="635" t="str">
        <f>'Information Input'!$J$22</f>
        <v>Quarterly</v>
      </c>
      <c r="BS30" s="637">
        <f>'Information Input'!$H$30</f>
        <v>43555</v>
      </c>
      <c r="BT30" s="635">
        <f>'Information Input'!$J$18</f>
        <v>2019</v>
      </c>
      <c r="BU30" s="638" t="s">
        <v>365</v>
      </c>
      <c r="BV30" s="639" t="s">
        <v>370</v>
      </c>
      <c r="BW30" s="640" t="s">
        <v>462</v>
      </c>
      <c r="BX30" s="635">
        <v>1</v>
      </c>
      <c r="BY30" s="648" t="s">
        <v>129</v>
      </c>
      <c r="BZ30" s="648" t="s">
        <v>54</v>
      </c>
      <c r="CA30" s="642">
        <f>'Report 3'!$F$16</f>
        <v>0</v>
      </c>
      <c r="CB30" s="675"/>
      <c r="CC30" s="660" t="s">
        <v>463</v>
      </c>
      <c r="CD30" s="1000" t="s">
        <v>447</v>
      </c>
      <c r="CE30" s="1000" t="str">
        <f>'Information Input'!$M$14</f>
        <v xml:space="preserve">      -      </v>
      </c>
      <c r="CF30" s="669" t="s">
        <v>24</v>
      </c>
      <c r="CG30" s="670">
        <f t="shared" si="6"/>
        <v>43466</v>
      </c>
      <c r="CH30" s="670">
        <f t="shared" si="7"/>
        <v>43555</v>
      </c>
      <c r="CI30" s="670">
        <f>'Information Input'!$H$35</f>
        <v>43555</v>
      </c>
      <c r="CJ30" s="669" t="str">
        <f>'Information Input'!$J$22</f>
        <v>Quarterly</v>
      </c>
      <c r="CK30" s="670">
        <f>'Information Input'!$H$30</f>
        <v>43555</v>
      </c>
      <c r="CL30" s="669">
        <f>'Information Input'!$J$18</f>
        <v>2019</v>
      </c>
      <c r="CM30" s="1001" t="s">
        <v>365</v>
      </c>
      <c r="CN30" s="1000" t="s">
        <v>370</v>
      </c>
      <c r="CO30" s="660" t="s">
        <v>462</v>
      </c>
      <c r="CP30" s="660" t="s">
        <v>446</v>
      </c>
      <c r="CQ30" s="669">
        <v>29</v>
      </c>
      <c r="CR30" s="660" t="s">
        <v>549</v>
      </c>
      <c r="CS30" s="660" t="s">
        <v>158</v>
      </c>
      <c r="CT30" s="1002">
        <f>'Report 1'!$C$18</f>
        <v>0</v>
      </c>
      <c r="CU30" s="1003">
        <f>SUMIF('Report 4A'!$G$16:$G$95,$CQ30,'Report 4A'!$K$16:$K$95)</f>
        <v>0</v>
      </c>
      <c r="CV30" s="1004">
        <f t="shared" si="8"/>
        <v>0</v>
      </c>
      <c r="CW30" s="675"/>
      <c r="CX30" s="664" t="s">
        <v>463</v>
      </c>
      <c r="CY30" s="655" t="s">
        <v>283</v>
      </c>
      <c r="CZ30" s="655" t="str">
        <f>'Information Input'!$M$14</f>
        <v xml:space="preserve">      -      </v>
      </c>
      <c r="DA30" s="656">
        <f>'Information Input'!$H$35</f>
        <v>43555</v>
      </c>
      <c r="DB30" s="655" t="str">
        <f>'Information Input'!$J$22</f>
        <v>Quarterly</v>
      </c>
      <c r="DC30" s="670">
        <f>'Information Input'!$H$30</f>
        <v>43555</v>
      </c>
      <c r="DD30" s="671" t="str">
        <f>TEXT('Report 5A'!$U$17,"YYYYMM")</f>
        <v>201709</v>
      </c>
      <c r="DE30" s="659" t="s">
        <v>462</v>
      </c>
      <c r="DF30" s="659" t="s">
        <v>448</v>
      </c>
      <c r="DG30" s="662">
        <f>'Report 5A'!$U$55</f>
        <v>0</v>
      </c>
      <c r="DH30" s="668">
        <f>'Report 5A'!$U$56</f>
        <v>0</v>
      </c>
      <c r="DI30" s="662">
        <f>'Report 5A'!$U$57</f>
        <v>0</v>
      </c>
      <c r="DJ30" s="662">
        <f>'Report 5A'!$U$58</f>
        <v>0</v>
      </c>
      <c r="DK30" s="662">
        <f>'Report 5A'!$U$59</f>
        <v>0</v>
      </c>
      <c r="DL30" s="662">
        <f>'Report 5A'!$U$60</f>
        <v>0</v>
      </c>
      <c r="DM30" s="662">
        <f>'Report 5A'!$U$61</f>
        <v>0</v>
      </c>
      <c r="DN30" s="662">
        <f>'Report 5A'!$U$62</f>
        <v>0</v>
      </c>
      <c r="DO30" s="662">
        <f>'Report 5A'!$U$63</f>
        <v>0</v>
      </c>
      <c r="DP30" s="662">
        <f>'Report 5A'!$U$64</f>
        <v>0</v>
      </c>
      <c r="DQ30" s="662">
        <f>'Report 5A'!$U$65</f>
        <v>0</v>
      </c>
      <c r="DR30" s="675"/>
      <c r="DT30" s="652"/>
    </row>
    <row r="31" spans="1:124">
      <c r="A31" s="675"/>
      <c r="B31" s="653" t="s">
        <v>463</v>
      </c>
      <c r="C31" s="654">
        <v>1</v>
      </c>
      <c r="D31" s="655" t="str">
        <f>'Information Input'!$M$14</f>
        <v xml:space="preserve">      -      </v>
      </c>
      <c r="E31" s="655" t="s">
        <v>24</v>
      </c>
      <c r="F31" s="656">
        <f t="shared" si="0"/>
        <v>43466</v>
      </c>
      <c r="G31" s="656">
        <f t="shared" si="1"/>
        <v>43555</v>
      </c>
      <c r="H31" s="656">
        <f>'Information Input'!$H$35</f>
        <v>43555</v>
      </c>
      <c r="I31" s="655" t="str">
        <f>'Information Input'!$J$22</f>
        <v>Quarterly</v>
      </c>
      <c r="J31" s="656">
        <f>'Information Input'!$H$30</f>
        <v>43555</v>
      </c>
      <c r="K31" s="655">
        <f>'Information Input'!$J$18</f>
        <v>2019</v>
      </c>
      <c r="L31" s="657" t="s">
        <v>365</v>
      </c>
      <c r="M31" s="658" t="s">
        <v>370</v>
      </c>
      <c r="N31" s="659" t="s">
        <v>462</v>
      </c>
      <c r="O31" s="660" t="s">
        <v>446</v>
      </c>
      <c r="P31" s="655">
        <v>21</v>
      </c>
      <c r="Q31" s="667" t="s">
        <v>543</v>
      </c>
      <c r="R31" s="659" t="s">
        <v>151</v>
      </c>
      <c r="S31" s="661">
        <f>'Report 1'!$C$18</f>
        <v>0</v>
      </c>
      <c r="T31" s="662">
        <f>'Report 1'!$C$41</f>
        <v>0</v>
      </c>
      <c r="U31" s="663">
        <f>'Report 1'!$C$127</f>
        <v>0</v>
      </c>
      <c r="V31" s="675"/>
      <c r="AK31" s="675"/>
      <c r="AL31" s="664" t="s">
        <v>463</v>
      </c>
      <c r="AM31" s="665">
        <v>2</v>
      </c>
      <c r="AN31" s="665" t="str">
        <f>'Information Input'!$M$14</f>
        <v xml:space="preserve">      -      </v>
      </c>
      <c r="AO31" s="665" t="s">
        <v>24</v>
      </c>
      <c r="AP31" s="656">
        <f t="shared" si="2"/>
        <v>43466</v>
      </c>
      <c r="AQ31" s="656">
        <f t="shared" si="3"/>
        <v>43555</v>
      </c>
      <c r="AR31" s="656">
        <f>'Information Input'!$H$35</f>
        <v>43555</v>
      </c>
      <c r="AS31" s="665" t="str">
        <f>'Information Input'!$J$22</f>
        <v>Quarterly</v>
      </c>
      <c r="AT31" s="656">
        <f>'Information Input'!$H$30</f>
        <v>43555</v>
      </c>
      <c r="AU31" s="665">
        <f>'Information Input'!$J$18</f>
        <v>2019</v>
      </c>
      <c r="AV31" s="665">
        <v>208</v>
      </c>
      <c r="AW31" s="665" t="s">
        <v>370</v>
      </c>
      <c r="AX31" s="665" t="s">
        <v>462</v>
      </c>
      <c r="AY31" s="666" t="s">
        <v>446</v>
      </c>
      <c r="AZ31" s="665">
        <v>30</v>
      </c>
      <c r="BA31" s="667" t="s">
        <v>111</v>
      </c>
      <c r="BB31" s="661" t="s">
        <v>158</v>
      </c>
      <c r="BC31" s="668">
        <f>'Report 2'!$H$37</f>
        <v>0</v>
      </c>
      <c r="BD31" s="668">
        <f>'Report 2'!$I$37</f>
        <v>0</v>
      </c>
      <c r="BE31" s="668">
        <f>'Report 2'!$J$37</f>
        <v>0</v>
      </c>
      <c r="BF31" s="668">
        <f>'Report 2'!$K$37</f>
        <v>0</v>
      </c>
      <c r="BG31" s="668">
        <f>'Report 2'!$L$37</f>
        <v>0</v>
      </c>
      <c r="BH31" s="668">
        <f>'Report 2'!$M$37</f>
        <v>0</v>
      </c>
      <c r="BI31" s="668">
        <f>'Report 2'!$N$37</f>
        <v>0</v>
      </c>
      <c r="BJ31" s="675"/>
      <c r="BK31" s="659" t="s">
        <v>463</v>
      </c>
      <c r="BL31" s="655">
        <v>3</v>
      </c>
      <c r="BM31" s="655" t="str">
        <f>'Information Input'!$M$14</f>
        <v xml:space="preserve">      -      </v>
      </c>
      <c r="BN31" s="655" t="s">
        <v>26</v>
      </c>
      <c r="BO31" s="656">
        <f t="shared" si="11"/>
        <v>43647</v>
      </c>
      <c r="BP31" s="656">
        <f t="shared" si="12"/>
        <v>43738</v>
      </c>
      <c r="BQ31" s="656">
        <f>'Information Input'!$H$35</f>
        <v>43555</v>
      </c>
      <c r="BR31" s="655" t="str">
        <f>'Information Input'!$J$22</f>
        <v>Quarterly</v>
      </c>
      <c r="BS31" s="656">
        <f>'Information Input'!$H$30</f>
        <v>43555</v>
      </c>
      <c r="BT31" s="655">
        <f>'Information Input'!$J$18</f>
        <v>2019</v>
      </c>
      <c r="BU31" s="657" t="s">
        <v>365</v>
      </c>
      <c r="BV31" s="658" t="s">
        <v>370</v>
      </c>
      <c r="BW31" s="659" t="s">
        <v>462</v>
      </c>
      <c r="BX31" s="655">
        <v>2</v>
      </c>
      <c r="BY31" s="667" t="s">
        <v>108</v>
      </c>
      <c r="BZ31" s="667" t="s">
        <v>127</v>
      </c>
      <c r="CA31" s="661">
        <f>'Report 3'!$F$17</f>
        <v>0</v>
      </c>
      <c r="CB31" s="675"/>
      <c r="CC31" s="660" t="s">
        <v>463</v>
      </c>
      <c r="CD31" s="1000" t="s">
        <v>447</v>
      </c>
      <c r="CE31" s="1000" t="str">
        <f>'Information Input'!$M$14</f>
        <v xml:space="preserve">      -      </v>
      </c>
      <c r="CF31" s="669" t="s">
        <v>24</v>
      </c>
      <c r="CG31" s="670">
        <f t="shared" si="6"/>
        <v>43466</v>
      </c>
      <c r="CH31" s="670">
        <f t="shared" si="7"/>
        <v>43555</v>
      </c>
      <c r="CI31" s="670">
        <f>'Information Input'!$H$35</f>
        <v>43555</v>
      </c>
      <c r="CJ31" s="669" t="str">
        <f>'Information Input'!$J$22</f>
        <v>Quarterly</v>
      </c>
      <c r="CK31" s="670">
        <f>'Information Input'!$H$30</f>
        <v>43555</v>
      </c>
      <c r="CL31" s="669">
        <f>'Information Input'!$J$18</f>
        <v>2019</v>
      </c>
      <c r="CM31" s="1001" t="s">
        <v>365</v>
      </c>
      <c r="CN31" s="1000" t="s">
        <v>370</v>
      </c>
      <c r="CO31" s="660" t="s">
        <v>462</v>
      </c>
      <c r="CP31" s="660" t="s">
        <v>446</v>
      </c>
      <c r="CQ31" s="669">
        <v>30</v>
      </c>
      <c r="CR31" s="660" t="s">
        <v>111</v>
      </c>
      <c r="CS31" s="660" t="s">
        <v>158</v>
      </c>
      <c r="CT31" s="1002">
        <f>'Report 1'!$C$18</f>
        <v>0</v>
      </c>
      <c r="CU31" s="1003">
        <f>SUMIF('Report 4A'!$G$16:$G$95,$CQ31,'Report 4A'!$K$16:$K$95)</f>
        <v>0</v>
      </c>
      <c r="CV31" s="1004">
        <f t="shared" si="8"/>
        <v>0</v>
      </c>
      <c r="CW31" s="675"/>
      <c r="CX31" s="664" t="s">
        <v>463</v>
      </c>
      <c r="CY31" s="655" t="s">
        <v>283</v>
      </c>
      <c r="CZ31" s="655" t="str">
        <f>'Information Input'!$M$14</f>
        <v xml:space="preserve">      -      </v>
      </c>
      <c r="DA31" s="656">
        <f>'Information Input'!$H$35</f>
        <v>43555</v>
      </c>
      <c r="DB31" s="655" t="str">
        <f>'Information Input'!$J$22</f>
        <v>Quarterly</v>
      </c>
      <c r="DC31" s="670">
        <f>'Information Input'!$H$30</f>
        <v>43555</v>
      </c>
      <c r="DD31" s="671" t="str">
        <f>TEXT('Report 5A'!$V$17,"YYYYMM")</f>
        <v>201708</v>
      </c>
      <c r="DE31" s="659" t="s">
        <v>462</v>
      </c>
      <c r="DF31" s="659" t="s">
        <v>448</v>
      </c>
      <c r="DG31" s="662">
        <f>'Report 5A'!$V$55</f>
        <v>0</v>
      </c>
      <c r="DH31" s="668">
        <f>'Report 5A'!$V$56</f>
        <v>0</v>
      </c>
      <c r="DI31" s="662">
        <f>'Report 5A'!$V$57</f>
        <v>0</v>
      </c>
      <c r="DJ31" s="662">
        <f>'Report 5A'!$V$58</f>
        <v>0</v>
      </c>
      <c r="DK31" s="662">
        <f>'Report 5A'!$V$59</f>
        <v>0</v>
      </c>
      <c r="DL31" s="662">
        <f>'Report 5A'!$V$60</f>
        <v>0</v>
      </c>
      <c r="DM31" s="662">
        <f>'Report 5A'!$V$61</f>
        <v>0</v>
      </c>
      <c r="DN31" s="662">
        <f>'Report 5A'!$V$62</f>
        <v>0</v>
      </c>
      <c r="DO31" s="662">
        <f>'Report 5A'!$V$63</f>
        <v>0</v>
      </c>
      <c r="DP31" s="662">
        <f>'Report 5A'!$V$64</f>
        <v>0</v>
      </c>
      <c r="DQ31" s="662">
        <f>'Report 5A'!$V$65</f>
        <v>0</v>
      </c>
      <c r="DR31" s="675"/>
      <c r="DT31" s="652"/>
    </row>
    <row r="32" spans="1:124">
      <c r="A32" s="675"/>
      <c r="B32" s="653" t="s">
        <v>463</v>
      </c>
      <c r="C32" s="654">
        <v>1</v>
      </c>
      <c r="D32" s="655" t="str">
        <f>'Information Input'!$M$14</f>
        <v xml:space="preserve">      -      </v>
      </c>
      <c r="E32" s="655" t="s">
        <v>24</v>
      </c>
      <c r="F32" s="656">
        <f t="shared" si="0"/>
        <v>43466</v>
      </c>
      <c r="G32" s="656">
        <f t="shared" si="1"/>
        <v>43555</v>
      </c>
      <c r="H32" s="656">
        <f>'Information Input'!$H$35</f>
        <v>43555</v>
      </c>
      <c r="I32" s="655" t="str">
        <f>'Information Input'!$J$22</f>
        <v>Quarterly</v>
      </c>
      <c r="J32" s="656">
        <f>'Information Input'!$H$30</f>
        <v>43555</v>
      </c>
      <c r="K32" s="655">
        <f>'Information Input'!$J$18</f>
        <v>2019</v>
      </c>
      <c r="L32" s="657" t="s">
        <v>365</v>
      </c>
      <c r="M32" s="658" t="s">
        <v>370</v>
      </c>
      <c r="N32" s="659" t="s">
        <v>462</v>
      </c>
      <c r="O32" s="660" t="s">
        <v>446</v>
      </c>
      <c r="P32" s="655">
        <v>22</v>
      </c>
      <c r="Q32" s="667" t="s">
        <v>544</v>
      </c>
      <c r="R32" s="659" t="s">
        <v>150</v>
      </c>
      <c r="S32" s="661">
        <f>'Report 1'!$C$18</f>
        <v>0</v>
      </c>
      <c r="T32" s="662">
        <f>'Report 1'!$C$42</f>
        <v>0</v>
      </c>
      <c r="U32" s="663">
        <f>'Report 1'!$C$128</f>
        <v>0</v>
      </c>
      <c r="V32" s="675"/>
      <c r="AK32" s="675"/>
      <c r="AL32" s="664" t="s">
        <v>463</v>
      </c>
      <c r="AM32" s="665">
        <v>2</v>
      </c>
      <c r="AN32" s="665" t="str">
        <f>'Information Input'!$M$14</f>
        <v xml:space="preserve">      -      </v>
      </c>
      <c r="AO32" s="665" t="s">
        <v>24</v>
      </c>
      <c r="AP32" s="656">
        <f t="shared" si="2"/>
        <v>43466</v>
      </c>
      <c r="AQ32" s="656">
        <f t="shared" si="3"/>
        <v>43555</v>
      </c>
      <c r="AR32" s="656">
        <f>'Information Input'!$H$35</f>
        <v>43555</v>
      </c>
      <c r="AS32" s="665" t="str">
        <f>'Information Input'!$J$22</f>
        <v>Quarterly</v>
      </c>
      <c r="AT32" s="656">
        <f>'Information Input'!$H$30</f>
        <v>43555</v>
      </c>
      <c r="AU32" s="665">
        <f>'Information Input'!$J$18</f>
        <v>2019</v>
      </c>
      <c r="AV32" s="665">
        <v>208</v>
      </c>
      <c r="AW32" s="665" t="s">
        <v>370</v>
      </c>
      <c r="AX32" s="665" t="s">
        <v>462</v>
      </c>
      <c r="AY32" s="666" t="s">
        <v>446</v>
      </c>
      <c r="AZ32" s="665">
        <v>31</v>
      </c>
      <c r="BA32" s="667" t="s">
        <v>550</v>
      </c>
      <c r="BB32" s="661" t="s">
        <v>156</v>
      </c>
      <c r="BC32" s="668">
        <f>'Report 2'!$H$38</f>
        <v>0</v>
      </c>
      <c r="BD32" s="668">
        <f>'Report 2'!$I$38</f>
        <v>0</v>
      </c>
      <c r="BE32" s="668">
        <f>'Report 2'!$J$38</f>
        <v>0</v>
      </c>
      <c r="BF32" s="668">
        <f>'Report 2'!$K$38</f>
        <v>0</v>
      </c>
      <c r="BG32" s="668">
        <f>'Report 2'!$L$38</f>
        <v>0</v>
      </c>
      <c r="BH32" s="668">
        <f>'Report 2'!$M$38</f>
        <v>0</v>
      </c>
      <c r="BI32" s="668">
        <f>'Report 2'!$N$38</f>
        <v>0</v>
      </c>
      <c r="BJ32" s="675"/>
      <c r="BK32" s="659" t="s">
        <v>463</v>
      </c>
      <c r="BL32" s="655">
        <v>3</v>
      </c>
      <c r="BM32" s="655" t="str">
        <f>'Information Input'!$M$14</f>
        <v xml:space="preserve">      -      </v>
      </c>
      <c r="BN32" s="655" t="s">
        <v>26</v>
      </c>
      <c r="BO32" s="656">
        <f t="shared" si="11"/>
        <v>43647</v>
      </c>
      <c r="BP32" s="656">
        <f t="shared" si="12"/>
        <v>43738</v>
      </c>
      <c r="BQ32" s="656">
        <f>'Information Input'!$H$35</f>
        <v>43555</v>
      </c>
      <c r="BR32" s="655" t="str">
        <f>'Information Input'!$J$22</f>
        <v>Quarterly</v>
      </c>
      <c r="BS32" s="656">
        <f>'Information Input'!$H$30</f>
        <v>43555</v>
      </c>
      <c r="BT32" s="655">
        <f>'Information Input'!$J$18</f>
        <v>2019</v>
      </c>
      <c r="BU32" s="657" t="s">
        <v>365</v>
      </c>
      <c r="BV32" s="658" t="s">
        <v>370</v>
      </c>
      <c r="BW32" s="659" t="s">
        <v>462</v>
      </c>
      <c r="BX32" s="655">
        <v>3</v>
      </c>
      <c r="BY32" s="667" t="s">
        <v>544</v>
      </c>
      <c r="BZ32" s="667" t="s">
        <v>54</v>
      </c>
      <c r="CA32" s="661">
        <f>'Report 3'!$F$18</f>
        <v>0</v>
      </c>
      <c r="CB32" s="675"/>
      <c r="CC32" s="660" t="s">
        <v>463</v>
      </c>
      <c r="CD32" s="1000" t="s">
        <v>447</v>
      </c>
      <c r="CE32" s="1000" t="str">
        <f>'Information Input'!$M$14</f>
        <v xml:space="preserve">      -      </v>
      </c>
      <c r="CF32" s="669" t="s">
        <v>24</v>
      </c>
      <c r="CG32" s="670">
        <f t="shared" si="6"/>
        <v>43466</v>
      </c>
      <c r="CH32" s="670">
        <f t="shared" si="7"/>
        <v>43555</v>
      </c>
      <c r="CI32" s="670">
        <f>'Information Input'!$H$35</f>
        <v>43555</v>
      </c>
      <c r="CJ32" s="669" t="str">
        <f>'Information Input'!$J$22</f>
        <v>Quarterly</v>
      </c>
      <c r="CK32" s="670">
        <f>'Information Input'!$H$30</f>
        <v>43555</v>
      </c>
      <c r="CL32" s="669">
        <f>'Information Input'!$J$18</f>
        <v>2019</v>
      </c>
      <c r="CM32" s="1001" t="s">
        <v>365</v>
      </c>
      <c r="CN32" s="1000" t="s">
        <v>370</v>
      </c>
      <c r="CO32" s="660" t="s">
        <v>462</v>
      </c>
      <c r="CP32" s="660" t="s">
        <v>446</v>
      </c>
      <c r="CQ32" s="669">
        <v>31</v>
      </c>
      <c r="CR32" s="660" t="s">
        <v>550</v>
      </c>
      <c r="CS32" s="660" t="s">
        <v>156</v>
      </c>
      <c r="CT32" s="1002">
        <f>'Report 1'!$C$18</f>
        <v>0</v>
      </c>
      <c r="CU32" s="1003">
        <f>SUMIF('Report 4A'!$G$16:$G$95,$CQ32,'Report 4A'!$K$16:$K$95)</f>
        <v>0</v>
      </c>
      <c r="CV32" s="1004">
        <f t="shared" si="8"/>
        <v>0</v>
      </c>
      <c r="CW32" s="675"/>
      <c r="CX32" s="664" t="s">
        <v>463</v>
      </c>
      <c r="CY32" s="655" t="s">
        <v>283</v>
      </c>
      <c r="CZ32" s="655" t="str">
        <f>'Information Input'!$M$14</f>
        <v xml:space="preserve">      -      </v>
      </c>
      <c r="DA32" s="656">
        <f>'Information Input'!$H$35</f>
        <v>43555</v>
      </c>
      <c r="DB32" s="655" t="str">
        <f>'Information Input'!$J$22</f>
        <v>Quarterly</v>
      </c>
      <c r="DC32" s="670">
        <f>'Information Input'!$H$30</f>
        <v>43555</v>
      </c>
      <c r="DD32" s="671" t="str">
        <f>TEXT('Report 5A'!$W$17,"YYYYMM")</f>
        <v>201707</v>
      </c>
      <c r="DE32" s="659" t="s">
        <v>462</v>
      </c>
      <c r="DF32" s="659" t="s">
        <v>448</v>
      </c>
      <c r="DG32" s="662">
        <f>'Report 5A'!$W$55</f>
        <v>0</v>
      </c>
      <c r="DH32" s="668">
        <f>'Report 5A'!$W$56</f>
        <v>0</v>
      </c>
      <c r="DI32" s="662">
        <f>'Report 5A'!$W$57</f>
        <v>0</v>
      </c>
      <c r="DJ32" s="662">
        <f>'Report 5A'!$W$58</f>
        <v>0</v>
      </c>
      <c r="DK32" s="662">
        <f>'Report 5A'!$W$59</f>
        <v>0</v>
      </c>
      <c r="DL32" s="662">
        <f>'Report 5A'!$W$60</f>
        <v>0</v>
      </c>
      <c r="DM32" s="662">
        <f>'Report 5A'!$W$61</f>
        <v>0</v>
      </c>
      <c r="DN32" s="662">
        <f>'Report 5A'!$W$62</f>
        <v>0</v>
      </c>
      <c r="DO32" s="662">
        <f>'Report 5A'!$W$63</f>
        <v>0</v>
      </c>
      <c r="DP32" s="662">
        <f>'Report 5A'!$W$64</f>
        <v>0</v>
      </c>
      <c r="DQ32" s="662">
        <f>'Report 5A'!$W$65</f>
        <v>0</v>
      </c>
      <c r="DR32" s="675"/>
      <c r="DT32" s="652"/>
    </row>
    <row r="33" spans="1:124">
      <c r="A33" s="675"/>
      <c r="B33" s="653" t="s">
        <v>463</v>
      </c>
      <c r="C33" s="654">
        <v>1</v>
      </c>
      <c r="D33" s="655" t="str">
        <f>'Information Input'!$M$14</f>
        <v xml:space="preserve">      -      </v>
      </c>
      <c r="E33" s="655" t="s">
        <v>24</v>
      </c>
      <c r="F33" s="656">
        <f t="shared" si="0"/>
        <v>43466</v>
      </c>
      <c r="G33" s="656">
        <f t="shared" si="1"/>
        <v>43555</v>
      </c>
      <c r="H33" s="656">
        <f>'Information Input'!$H$35</f>
        <v>43555</v>
      </c>
      <c r="I33" s="655" t="str">
        <f>'Information Input'!$J$22</f>
        <v>Quarterly</v>
      </c>
      <c r="J33" s="656">
        <f>'Information Input'!$H$30</f>
        <v>43555</v>
      </c>
      <c r="K33" s="655">
        <f>'Information Input'!$J$18</f>
        <v>2019</v>
      </c>
      <c r="L33" s="657" t="s">
        <v>365</v>
      </c>
      <c r="M33" s="658" t="s">
        <v>370</v>
      </c>
      <c r="N33" s="659" t="s">
        <v>462</v>
      </c>
      <c r="O33" s="660" t="s">
        <v>446</v>
      </c>
      <c r="P33" s="655">
        <v>23</v>
      </c>
      <c r="Q33" s="667" t="s">
        <v>545</v>
      </c>
      <c r="R33" s="659" t="s">
        <v>150</v>
      </c>
      <c r="S33" s="661">
        <f>'Report 1'!$C$18</f>
        <v>0</v>
      </c>
      <c r="T33" s="662">
        <f>'Report 1'!$C$43</f>
        <v>0</v>
      </c>
      <c r="U33" s="663">
        <f>'Report 1'!$C$129</f>
        <v>0</v>
      </c>
      <c r="V33" s="675"/>
      <c r="AK33" s="675"/>
      <c r="AL33" s="664" t="s">
        <v>463</v>
      </c>
      <c r="AM33" s="665">
        <v>2</v>
      </c>
      <c r="AN33" s="665" t="str">
        <f>'Information Input'!$M$14</f>
        <v xml:space="preserve">      -      </v>
      </c>
      <c r="AO33" s="665" t="s">
        <v>24</v>
      </c>
      <c r="AP33" s="656">
        <f t="shared" si="2"/>
        <v>43466</v>
      </c>
      <c r="AQ33" s="656">
        <f t="shared" si="3"/>
        <v>43555</v>
      </c>
      <c r="AR33" s="656">
        <f>'Information Input'!$H$35</f>
        <v>43555</v>
      </c>
      <c r="AS33" s="665" t="str">
        <f>'Information Input'!$J$22</f>
        <v>Quarterly</v>
      </c>
      <c r="AT33" s="656">
        <f>'Information Input'!$H$30</f>
        <v>43555</v>
      </c>
      <c r="AU33" s="665">
        <f>'Information Input'!$J$18</f>
        <v>2019</v>
      </c>
      <c r="AV33" s="665">
        <v>208</v>
      </c>
      <c r="AW33" s="665" t="s">
        <v>370</v>
      </c>
      <c r="AX33" s="665" t="s">
        <v>462</v>
      </c>
      <c r="AY33" s="666" t="s">
        <v>446</v>
      </c>
      <c r="AZ33" s="665">
        <v>32</v>
      </c>
      <c r="BA33" s="667" t="s">
        <v>551</v>
      </c>
      <c r="BB33" s="661" t="s">
        <v>158</v>
      </c>
      <c r="BC33" s="668">
        <f>'Report 2'!$H$39</f>
        <v>0</v>
      </c>
      <c r="BD33" s="668">
        <f>'Report 2'!$I$39</f>
        <v>0</v>
      </c>
      <c r="BE33" s="668">
        <f>'Report 2'!$J$39</f>
        <v>0</v>
      </c>
      <c r="BF33" s="668">
        <f>'Report 2'!$K$39</f>
        <v>0</v>
      </c>
      <c r="BG33" s="668">
        <f>'Report 2'!$L$39</f>
        <v>0</v>
      </c>
      <c r="BH33" s="668">
        <f>'Report 2'!$M$39</f>
        <v>0</v>
      </c>
      <c r="BI33" s="668">
        <f>'Report 2'!$N$39</f>
        <v>0</v>
      </c>
      <c r="BJ33" s="675"/>
      <c r="BK33" s="659" t="s">
        <v>463</v>
      </c>
      <c r="BL33" s="655">
        <v>3</v>
      </c>
      <c r="BM33" s="655" t="str">
        <f>'Information Input'!$M$14</f>
        <v xml:space="preserve">      -      </v>
      </c>
      <c r="BN33" s="655" t="s">
        <v>26</v>
      </c>
      <c r="BO33" s="656">
        <f t="shared" si="11"/>
        <v>43647</v>
      </c>
      <c r="BP33" s="656">
        <f t="shared" si="12"/>
        <v>43738</v>
      </c>
      <c r="BQ33" s="656">
        <f>'Information Input'!$H$35</f>
        <v>43555</v>
      </c>
      <c r="BR33" s="655" t="str">
        <f>'Information Input'!$J$22</f>
        <v>Quarterly</v>
      </c>
      <c r="BS33" s="656">
        <f>'Information Input'!$H$30</f>
        <v>43555</v>
      </c>
      <c r="BT33" s="655">
        <f>'Information Input'!$J$18</f>
        <v>2019</v>
      </c>
      <c r="BU33" s="657" t="s">
        <v>365</v>
      </c>
      <c r="BV33" s="658" t="s">
        <v>370</v>
      </c>
      <c r="BW33" s="659" t="s">
        <v>462</v>
      </c>
      <c r="BX33" s="655">
        <v>4</v>
      </c>
      <c r="BY33" s="667" t="s">
        <v>544</v>
      </c>
      <c r="BZ33" s="667" t="s">
        <v>55</v>
      </c>
      <c r="CA33" s="661">
        <f>'Report 3'!$F$19</f>
        <v>0</v>
      </c>
      <c r="CB33" s="675"/>
      <c r="CC33" s="660" t="s">
        <v>463</v>
      </c>
      <c r="CD33" s="1000" t="s">
        <v>447</v>
      </c>
      <c r="CE33" s="1000" t="str">
        <f>'Information Input'!$M$14</f>
        <v xml:space="preserve">      -      </v>
      </c>
      <c r="CF33" s="669" t="s">
        <v>24</v>
      </c>
      <c r="CG33" s="670">
        <f t="shared" si="6"/>
        <v>43466</v>
      </c>
      <c r="CH33" s="670">
        <f t="shared" si="7"/>
        <v>43555</v>
      </c>
      <c r="CI33" s="670">
        <f>'Information Input'!$H$35</f>
        <v>43555</v>
      </c>
      <c r="CJ33" s="669" t="str">
        <f>'Information Input'!$J$22</f>
        <v>Quarterly</v>
      </c>
      <c r="CK33" s="670">
        <f>'Information Input'!$H$30</f>
        <v>43555</v>
      </c>
      <c r="CL33" s="669">
        <f>'Information Input'!$J$18</f>
        <v>2019</v>
      </c>
      <c r="CM33" s="1001" t="s">
        <v>365</v>
      </c>
      <c r="CN33" s="1000" t="s">
        <v>370</v>
      </c>
      <c r="CO33" s="660" t="s">
        <v>462</v>
      </c>
      <c r="CP33" s="660" t="s">
        <v>446</v>
      </c>
      <c r="CQ33" s="669">
        <v>32</v>
      </c>
      <c r="CR33" s="660" t="s">
        <v>551</v>
      </c>
      <c r="CS33" s="660" t="s">
        <v>158</v>
      </c>
      <c r="CT33" s="1002">
        <f>'Report 1'!$C$18</f>
        <v>0</v>
      </c>
      <c r="CU33" s="1003">
        <f>SUMIF('Report 4A'!$G$16:$G$95,$CQ33,'Report 4A'!$K$16:$K$95)</f>
        <v>0</v>
      </c>
      <c r="CV33" s="1004">
        <f t="shared" si="8"/>
        <v>0</v>
      </c>
      <c r="CW33" s="675"/>
      <c r="CX33" s="664" t="s">
        <v>463</v>
      </c>
      <c r="CY33" s="655" t="s">
        <v>283</v>
      </c>
      <c r="CZ33" s="655" t="str">
        <f>'Information Input'!$M$14</f>
        <v xml:space="preserve">      -      </v>
      </c>
      <c r="DA33" s="656">
        <f>'Information Input'!$H$35</f>
        <v>43555</v>
      </c>
      <c r="DB33" s="655" t="str">
        <f>'Information Input'!$J$22</f>
        <v>Quarterly</v>
      </c>
      <c r="DC33" s="670">
        <f>'Information Input'!$H$30</f>
        <v>43555</v>
      </c>
      <c r="DD33" s="671" t="str">
        <f>TEXT('Report 5A'!$X$17,"YYYYMM")</f>
        <v>201706</v>
      </c>
      <c r="DE33" s="659" t="s">
        <v>462</v>
      </c>
      <c r="DF33" s="659" t="s">
        <v>448</v>
      </c>
      <c r="DG33" s="662">
        <f>'Report 5A'!$X$55</f>
        <v>0</v>
      </c>
      <c r="DH33" s="668">
        <f>'Report 5A'!$X$56</f>
        <v>0</v>
      </c>
      <c r="DI33" s="662">
        <f>'Report 5A'!$X$57</f>
        <v>0</v>
      </c>
      <c r="DJ33" s="662">
        <f>'Report 5A'!$X$58</f>
        <v>0</v>
      </c>
      <c r="DK33" s="662">
        <f>'Report 5A'!$X$59</f>
        <v>0</v>
      </c>
      <c r="DL33" s="662">
        <f>'Report 5A'!$X$60</f>
        <v>0</v>
      </c>
      <c r="DM33" s="662">
        <f>'Report 5A'!$X$61</f>
        <v>0</v>
      </c>
      <c r="DN33" s="662">
        <f>'Report 5A'!$X$62</f>
        <v>0</v>
      </c>
      <c r="DO33" s="662">
        <f>'Report 5A'!$X$63</f>
        <v>0</v>
      </c>
      <c r="DP33" s="662">
        <f>'Report 5A'!$X$64</f>
        <v>0</v>
      </c>
      <c r="DQ33" s="662">
        <f>'Report 5A'!$X$65</f>
        <v>0</v>
      </c>
      <c r="DR33" s="675"/>
      <c r="DT33" s="652"/>
    </row>
    <row r="34" spans="1:124">
      <c r="A34" s="675"/>
      <c r="B34" s="653" t="s">
        <v>463</v>
      </c>
      <c r="C34" s="654">
        <v>1</v>
      </c>
      <c r="D34" s="655" t="str">
        <f>'Information Input'!$M$14</f>
        <v xml:space="preserve">      -      </v>
      </c>
      <c r="E34" s="655" t="s">
        <v>24</v>
      </c>
      <c r="F34" s="656">
        <f t="shared" si="0"/>
        <v>43466</v>
      </c>
      <c r="G34" s="656">
        <f t="shared" si="1"/>
        <v>43555</v>
      </c>
      <c r="H34" s="656">
        <f>'Information Input'!$H$35</f>
        <v>43555</v>
      </c>
      <c r="I34" s="655" t="str">
        <f>'Information Input'!$J$22</f>
        <v>Quarterly</v>
      </c>
      <c r="J34" s="656">
        <f>'Information Input'!$H$30</f>
        <v>43555</v>
      </c>
      <c r="K34" s="655">
        <f>'Information Input'!$J$18</f>
        <v>2019</v>
      </c>
      <c r="L34" s="657" t="s">
        <v>365</v>
      </c>
      <c r="M34" s="658" t="s">
        <v>370</v>
      </c>
      <c r="N34" s="659" t="s">
        <v>462</v>
      </c>
      <c r="O34" s="660" t="s">
        <v>446</v>
      </c>
      <c r="P34" s="655">
        <v>24</v>
      </c>
      <c r="Q34" s="667" t="s">
        <v>546</v>
      </c>
      <c r="R34" s="659" t="s">
        <v>156</v>
      </c>
      <c r="S34" s="661">
        <f>'Report 1'!$C$18</f>
        <v>0</v>
      </c>
      <c r="T34" s="662">
        <f>'Report 1'!$C$44</f>
        <v>0</v>
      </c>
      <c r="U34" s="663">
        <f>'Report 1'!$C$130</f>
        <v>0</v>
      </c>
      <c r="V34" s="675"/>
      <c r="AK34" s="675"/>
      <c r="AL34" s="664" t="s">
        <v>463</v>
      </c>
      <c r="AM34" s="665">
        <v>2</v>
      </c>
      <c r="AN34" s="665" t="str">
        <f>'Information Input'!$M$14</f>
        <v xml:space="preserve">      -      </v>
      </c>
      <c r="AO34" s="665" t="s">
        <v>24</v>
      </c>
      <c r="AP34" s="656">
        <f t="shared" si="2"/>
        <v>43466</v>
      </c>
      <c r="AQ34" s="656">
        <f t="shared" si="3"/>
        <v>43555</v>
      </c>
      <c r="AR34" s="656">
        <f>'Information Input'!$H$35</f>
        <v>43555</v>
      </c>
      <c r="AS34" s="665" t="str">
        <f>'Information Input'!$J$22</f>
        <v>Quarterly</v>
      </c>
      <c r="AT34" s="656">
        <f>'Information Input'!$H$30</f>
        <v>43555</v>
      </c>
      <c r="AU34" s="665">
        <f>'Information Input'!$J$18</f>
        <v>2019</v>
      </c>
      <c r="AV34" s="665">
        <v>208</v>
      </c>
      <c r="AW34" s="665" t="s">
        <v>370</v>
      </c>
      <c r="AX34" s="665" t="s">
        <v>462</v>
      </c>
      <c r="AY34" s="666" t="s">
        <v>446</v>
      </c>
      <c r="AZ34" s="665">
        <v>33</v>
      </c>
      <c r="BA34" s="667" t="s">
        <v>112</v>
      </c>
      <c r="BB34" s="661" t="s">
        <v>156</v>
      </c>
      <c r="BC34" s="668">
        <f>'Report 2'!$H$40</f>
        <v>0</v>
      </c>
      <c r="BD34" s="668">
        <f>'Report 2'!$I$40</f>
        <v>0</v>
      </c>
      <c r="BE34" s="668">
        <f>'Report 2'!$J$40</f>
        <v>0</v>
      </c>
      <c r="BF34" s="668">
        <f>'Report 2'!$K$40</f>
        <v>0</v>
      </c>
      <c r="BG34" s="668">
        <f>'Report 2'!$L$40</f>
        <v>0</v>
      </c>
      <c r="BH34" s="668">
        <f>'Report 2'!$M$40</f>
        <v>0</v>
      </c>
      <c r="BI34" s="668">
        <f>'Report 2'!$N$40</f>
        <v>0</v>
      </c>
      <c r="BJ34" s="675"/>
      <c r="BK34" s="659" t="s">
        <v>463</v>
      </c>
      <c r="BL34" s="655">
        <v>3</v>
      </c>
      <c r="BM34" s="655" t="str">
        <f>'Information Input'!$M$14</f>
        <v xml:space="preserve">      -      </v>
      </c>
      <c r="BN34" s="655" t="s">
        <v>26</v>
      </c>
      <c r="BO34" s="656">
        <f t="shared" si="11"/>
        <v>43647</v>
      </c>
      <c r="BP34" s="656">
        <f t="shared" si="12"/>
        <v>43738</v>
      </c>
      <c r="BQ34" s="656">
        <f>'Information Input'!$H$35</f>
        <v>43555</v>
      </c>
      <c r="BR34" s="655" t="str">
        <f>'Information Input'!$J$22</f>
        <v>Quarterly</v>
      </c>
      <c r="BS34" s="656">
        <f>'Information Input'!$H$30</f>
        <v>43555</v>
      </c>
      <c r="BT34" s="655">
        <f>'Information Input'!$J$18</f>
        <v>2019</v>
      </c>
      <c r="BU34" s="657" t="s">
        <v>365</v>
      </c>
      <c r="BV34" s="658" t="s">
        <v>370</v>
      </c>
      <c r="BW34" s="659" t="s">
        <v>462</v>
      </c>
      <c r="BX34" s="655">
        <v>5</v>
      </c>
      <c r="BY34" s="667" t="s">
        <v>124</v>
      </c>
      <c r="BZ34" s="667" t="s">
        <v>56</v>
      </c>
      <c r="CA34" s="661">
        <f>'Report 3'!$F$20</f>
        <v>0</v>
      </c>
      <c r="CB34" s="675"/>
      <c r="CC34" s="660" t="s">
        <v>463</v>
      </c>
      <c r="CD34" s="1000" t="s">
        <v>447</v>
      </c>
      <c r="CE34" s="1000" t="str">
        <f>'Information Input'!$M$14</f>
        <v xml:space="preserve">      -      </v>
      </c>
      <c r="CF34" s="669" t="s">
        <v>24</v>
      </c>
      <c r="CG34" s="670">
        <f t="shared" si="6"/>
        <v>43466</v>
      </c>
      <c r="CH34" s="670">
        <f t="shared" si="7"/>
        <v>43555</v>
      </c>
      <c r="CI34" s="670">
        <f>'Information Input'!$H$35</f>
        <v>43555</v>
      </c>
      <c r="CJ34" s="669" t="str">
        <f>'Information Input'!$J$22</f>
        <v>Quarterly</v>
      </c>
      <c r="CK34" s="670">
        <f>'Information Input'!$H$30</f>
        <v>43555</v>
      </c>
      <c r="CL34" s="669">
        <f>'Information Input'!$J$18</f>
        <v>2019</v>
      </c>
      <c r="CM34" s="1001" t="s">
        <v>365</v>
      </c>
      <c r="CN34" s="1000" t="s">
        <v>370</v>
      </c>
      <c r="CO34" s="660" t="s">
        <v>462</v>
      </c>
      <c r="CP34" s="660" t="s">
        <v>446</v>
      </c>
      <c r="CQ34" s="669">
        <v>33</v>
      </c>
      <c r="CR34" s="660" t="s">
        <v>112</v>
      </c>
      <c r="CS34" s="660" t="s">
        <v>156</v>
      </c>
      <c r="CT34" s="1002">
        <f>'Report 1'!$C$18</f>
        <v>0</v>
      </c>
      <c r="CU34" s="1003">
        <f>SUMIF('Report 4A'!$G$16:$G$95,$CQ34,'Report 4A'!$K$16:$K$95)</f>
        <v>0</v>
      </c>
      <c r="CV34" s="1004">
        <f t="shared" si="8"/>
        <v>0</v>
      </c>
      <c r="CW34" s="675"/>
      <c r="CX34" s="664" t="s">
        <v>463</v>
      </c>
      <c r="CY34" s="655" t="s">
        <v>283</v>
      </c>
      <c r="CZ34" s="655" t="str">
        <f>'Information Input'!$M$14</f>
        <v xml:space="preserve">      -      </v>
      </c>
      <c r="DA34" s="656">
        <f>'Information Input'!$H$35</f>
        <v>43555</v>
      </c>
      <c r="DB34" s="655" t="str">
        <f>'Information Input'!$J$22</f>
        <v>Quarterly</v>
      </c>
      <c r="DC34" s="670">
        <f>'Information Input'!$H$30</f>
        <v>43555</v>
      </c>
      <c r="DD34" s="671" t="str">
        <f>TEXT('Report 5A'!$Y$17,"YYYYMM")</f>
        <v>201705</v>
      </c>
      <c r="DE34" s="659" t="s">
        <v>462</v>
      </c>
      <c r="DF34" s="659" t="s">
        <v>448</v>
      </c>
      <c r="DG34" s="662">
        <f>'Report 5A'!$Y$55</f>
        <v>0</v>
      </c>
      <c r="DH34" s="668">
        <f>'Report 5A'!$Y$56</f>
        <v>0</v>
      </c>
      <c r="DI34" s="662">
        <f>'Report 5A'!$Y$57</f>
        <v>0</v>
      </c>
      <c r="DJ34" s="662">
        <f>'Report 5A'!$Y$58</f>
        <v>0</v>
      </c>
      <c r="DK34" s="662">
        <f>'Report 5A'!$Y$59</f>
        <v>0</v>
      </c>
      <c r="DL34" s="662">
        <f>'Report 5A'!$Y$60</f>
        <v>0</v>
      </c>
      <c r="DM34" s="662">
        <f>'Report 5A'!$Y$61</f>
        <v>0</v>
      </c>
      <c r="DN34" s="662">
        <f>'Report 5A'!$Y$62</f>
        <v>0</v>
      </c>
      <c r="DO34" s="662">
        <f>'Report 5A'!$Y$63</f>
        <v>0</v>
      </c>
      <c r="DP34" s="662">
        <f>'Report 5A'!$Y$64</f>
        <v>0</v>
      </c>
      <c r="DQ34" s="662">
        <f>'Report 5A'!$Y$65</f>
        <v>0</v>
      </c>
      <c r="DR34" s="675"/>
      <c r="DT34" s="652"/>
    </row>
    <row r="35" spans="1:124">
      <c r="A35" s="675"/>
      <c r="B35" s="653" t="s">
        <v>463</v>
      </c>
      <c r="C35" s="654">
        <v>1</v>
      </c>
      <c r="D35" s="655" t="str">
        <f>'Information Input'!$M$14</f>
        <v xml:space="preserve">      -      </v>
      </c>
      <c r="E35" s="655" t="s">
        <v>24</v>
      </c>
      <c r="F35" s="656">
        <f t="shared" si="0"/>
        <v>43466</v>
      </c>
      <c r="G35" s="656">
        <f t="shared" si="1"/>
        <v>43555</v>
      </c>
      <c r="H35" s="656">
        <f>'Information Input'!$H$35</f>
        <v>43555</v>
      </c>
      <c r="I35" s="655" t="str">
        <f>'Information Input'!$J$22</f>
        <v>Quarterly</v>
      </c>
      <c r="J35" s="656">
        <f>'Information Input'!$H$30</f>
        <v>43555</v>
      </c>
      <c r="K35" s="655">
        <f>'Information Input'!$J$18</f>
        <v>2019</v>
      </c>
      <c r="L35" s="657" t="s">
        <v>365</v>
      </c>
      <c r="M35" s="658" t="s">
        <v>370</v>
      </c>
      <c r="N35" s="659" t="s">
        <v>462</v>
      </c>
      <c r="O35" s="660" t="s">
        <v>446</v>
      </c>
      <c r="P35" s="655">
        <v>25</v>
      </c>
      <c r="Q35" s="667" t="s">
        <v>547</v>
      </c>
      <c r="R35" s="659" t="s">
        <v>156</v>
      </c>
      <c r="S35" s="661">
        <f>'Report 1'!$C$18</f>
        <v>0</v>
      </c>
      <c r="T35" s="662">
        <f>'Report 1'!$C$45</f>
        <v>0</v>
      </c>
      <c r="U35" s="663">
        <f>'Report 1'!$C$131</f>
        <v>0</v>
      </c>
      <c r="V35" s="675"/>
      <c r="AK35" s="675"/>
      <c r="AL35" s="664" t="s">
        <v>463</v>
      </c>
      <c r="AM35" s="665">
        <v>2</v>
      </c>
      <c r="AN35" s="665" t="str">
        <f>'Information Input'!$M$14</f>
        <v xml:space="preserve">      -      </v>
      </c>
      <c r="AO35" s="665" t="s">
        <v>24</v>
      </c>
      <c r="AP35" s="656">
        <f t="shared" si="2"/>
        <v>43466</v>
      </c>
      <c r="AQ35" s="656">
        <f t="shared" si="3"/>
        <v>43555</v>
      </c>
      <c r="AR35" s="656">
        <f>'Information Input'!$H$35</f>
        <v>43555</v>
      </c>
      <c r="AS35" s="665" t="str">
        <f>'Information Input'!$J$22</f>
        <v>Quarterly</v>
      </c>
      <c r="AT35" s="656">
        <f>'Information Input'!$H$30</f>
        <v>43555</v>
      </c>
      <c r="AU35" s="665">
        <f>'Information Input'!$J$18</f>
        <v>2019</v>
      </c>
      <c r="AV35" s="665">
        <v>208</v>
      </c>
      <c r="AW35" s="665" t="s">
        <v>370</v>
      </c>
      <c r="AX35" s="665" t="s">
        <v>462</v>
      </c>
      <c r="AY35" s="666" t="s">
        <v>446</v>
      </c>
      <c r="AZ35" s="665">
        <v>34</v>
      </c>
      <c r="BA35" s="667" t="s">
        <v>113</v>
      </c>
      <c r="BB35" s="661" t="s">
        <v>158</v>
      </c>
      <c r="BC35" s="668">
        <f>'Report 2'!$H$41</f>
        <v>0</v>
      </c>
      <c r="BD35" s="668">
        <f>'Report 2'!$I$41</f>
        <v>0</v>
      </c>
      <c r="BE35" s="668">
        <f>'Report 2'!$J$41</f>
        <v>0</v>
      </c>
      <c r="BF35" s="668">
        <f>'Report 2'!$K$41</f>
        <v>0</v>
      </c>
      <c r="BG35" s="668">
        <f>'Report 2'!$L$41</f>
        <v>0</v>
      </c>
      <c r="BH35" s="668">
        <f>'Report 2'!$M$41</f>
        <v>0</v>
      </c>
      <c r="BI35" s="668">
        <f>'Report 2'!$N$41</f>
        <v>0</v>
      </c>
      <c r="BJ35" s="675"/>
      <c r="BK35" s="659" t="s">
        <v>463</v>
      </c>
      <c r="BL35" s="655">
        <v>3</v>
      </c>
      <c r="BM35" s="655" t="str">
        <f>'Information Input'!$M$14</f>
        <v xml:space="preserve">      -      </v>
      </c>
      <c r="BN35" s="655" t="s">
        <v>26</v>
      </c>
      <c r="BO35" s="656">
        <f t="shared" si="11"/>
        <v>43647</v>
      </c>
      <c r="BP35" s="656">
        <f t="shared" si="12"/>
        <v>43738</v>
      </c>
      <c r="BQ35" s="656">
        <f>'Information Input'!$H$35</f>
        <v>43555</v>
      </c>
      <c r="BR35" s="655" t="str">
        <f>'Information Input'!$J$22</f>
        <v>Quarterly</v>
      </c>
      <c r="BS35" s="656">
        <f>'Information Input'!$H$30</f>
        <v>43555</v>
      </c>
      <c r="BT35" s="655">
        <f>'Information Input'!$J$18</f>
        <v>2019</v>
      </c>
      <c r="BU35" s="657" t="s">
        <v>365</v>
      </c>
      <c r="BV35" s="658" t="s">
        <v>370</v>
      </c>
      <c r="BW35" s="659" t="s">
        <v>462</v>
      </c>
      <c r="BX35" s="655">
        <v>6</v>
      </c>
      <c r="BY35" s="667" t="s">
        <v>125</v>
      </c>
      <c r="BZ35" s="667" t="s">
        <v>56</v>
      </c>
      <c r="CA35" s="661">
        <f>'Report 3'!$F$21</f>
        <v>0</v>
      </c>
      <c r="CB35" s="675"/>
      <c r="CC35" s="660" t="s">
        <v>463</v>
      </c>
      <c r="CD35" s="1000" t="s">
        <v>447</v>
      </c>
      <c r="CE35" s="1000" t="str">
        <f>'Information Input'!$M$14</f>
        <v xml:space="preserve">      -      </v>
      </c>
      <c r="CF35" s="669" t="s">
        <v>24</v>
      </c>
      <c r="CG35" s="670">
        <f t="shared" si="6"/>
        <v>43466</v>
      </c>
      <c r="CH35" s="670">
        <f t="shared" si="7"/>
        <v>43555</v>
      </c>
      <c r="CI35" s="670">
        <f>'Information Input'!$H$35</f>
        <v>43555</v>
      </c>
      <c r="CJ35" s="669" t="str">
        <f>'Information Input'!$J$22</f>
        <v>Quarterly</v>
      </c>
      <c r="CK35" s="670">
        <f>'Information Input'!$H$30</f>
        <v>43555</v>
      </c>
      <c r="CL35" s="669">
        <f>'Information Input'!$J$18</f>
        <v>2019</v>
      </c>
      <c r="CM35" s="1001" t="s">
        <v>365</v>
      </c>
      <c r="CN35" s="1000" t="s">
        <v>370</v>
      </c>
      <c r="CO35" s="660" t="s">
        <v>462</v>
      </c>
      <c r="CP35" s="660" t="s">
        <v>446</v>
      </c>
      <c r="CQ35" s="669">
        <v>34</v>
      </c>
      <c r="CR35" s="660" t="s">
        <v>113</v>
      </c>
      <c r="CS35" s="660" t="s">
        <v>158</v>
      </c>
      <c r="CT35" s="1002">
        <f>'Report 1'!$C$18</f>
        <v>0</v>
      </c>
      <c r="CU35" s="1003">
        <f>SUMIF('Report 4A'!$G$16:$G$95,$CQ35,'Report 4A'!$K$16:$K$95)</f>
        <v>0</v>
      </c>
      <c r="CV35" s="1004">
        <f t="shared" si="8"/>
        <v>0</v>
      </c>
      <c r="CW35" s="675"/>
      <c r="CX35" s="664" t="s">
        <v>463</v>
      </c>
      <c r="CY35" s="655" t="s">
        <v>283</v>
      </c>
      <c r="CZ35" s="655" t="str">
        <f>'Information Input'!$M$14</f>
        <v xml:space="preserve">      -      </v>
      </c>
      <c r="DA35" s="656">
        <f>'Information Input'!$H$35</f>
        <v>43555</v>
      </c>
      <c r="DB35" s="655" t="str">
        <f>'Information Input'!$J$22</f>
        <v>Quarterly</v>
      </c>
      <c r="DC35" s="670">
        <f>'Information Input'!$H$30</f>
        <v>43555</v>
      </c>
      <c r="DD35" s="671" t="str">
        <f>TEXT('Report 5A'!$Z$17,"YYYYMM")</f>
        <v>201704</v>
      </c>
      <c r="DE35" s="659" t="s">
        <v>462</v>
      </c>
      <c r="DF35" s="659" t="s">
        <v>448</v>
      </c>
      <c r="DG35" s="662">
        <f>'Report 5A'!$Z$55</f>
        <v>0</v>
      </c>
      <c r="DH35" s="668">
        <f>'Report 5A'!$Z$56</f>
        <v>0</v>
      </c>
      <c r="DI35" s="662">
        <f>'Report 5A'!$Z$57</f>
        <v>0</v>
      </c>
      <c r="DJ35" s="662">
        <f>'Report 5A'!$Z$58</f>
        <v>0</v>
      </c>
      <c r="DK35" s="662">
        <f>'Report 5A'!$Z$59</f>
        <v>0</v>
      </c>
      <c r="DL35" s="662">
        <f>'Report 5A'!$Z$60</f>
        <v>0</v>
      </c>
      <c r="DM35" s="662">
        <f>'Report 5A'!$Z$61</f>
        <v>0</v>
      </c>
      <c r="DN35" s="662">
        <f>'Report 5A'!$Z$62</f>
        <v>0</v>
      </c>
      <c r="DO35" s="662">
        <f>'Report 5A'!$Z$63</f>
        <v>0</v>
      </c>
      <c r="DP35" s="662">
        <f>'Report 5A'!$Z$64</f>
        <v>0</v>
      </c>
      <c r="DQ35" s="662">
        <f>'Report 5A'!$Z$65</f>
        <v>0</v>
      </c>
      <c r="DR35" s="675"/>
      <c r="DT35" s="652"/>
    </row>
    <row r="36" spans="1:124">
      <c r="A36" s="675"/>
      <c r="B36" s="653" t="s">
        <v>463</v>
      </c>
      <c r="C36" s="654">
        <v>1</v>
      </c>
      <c r="D36" s="655" t="str">
        <f>'Information Input'!$M$14</f>
        <v xml:space="preserve">      -      </v>
      </c>
      <c r="E36" s="655" t="s">
        <v>24</v>
      </c>
      <c r="F36" s="656">
        <f t="shared" si="0"/>
        <v>43466</v>
      </c>
      <c r="G36" s="656">
        <f t="shared" si="1"/>
        <v>43555</v>
      </c>
      <c r="H36" s="656">
        <f>'Information Input'!$H$35</f>
        <v>43555</v>
      </c>
      <c r="I36" s="655" t="str">
        <f>'Information Input'!$J$22</f>
        <v>Quarterly</v>
      </c>
      <c r="J36" s="656">
        <f>'Information Input'!$H$30</f>
        <v>43555</v>
      </c>
      <c r="K36" s="655">
        <f>'Information Input'!$J$18</f>
        <v>2019</v>
      </c>
      <c r="L36" s="657" t="s">
        <v>365</v>
      </c>
      <c r="M36" s="658" t="s">
        <v>370</v>
      </c>
      <c r="N36" s="659" t="s">
        <v>462</v>
      </c>
      <c r="O36" s="660" t="s">
        <v>446</v>
      </c>
      <c r="P36" s="655">
        <v>26</v>
      </c>
      <c r="Q36" s="667" t="s">
        <v>233</v>
      </c>
      <c r="R36" s="659" t="s">
        <v>153</v>
      </c>
      <c r="S36" s="661">
        <f>'Report 1'!$C$18</f>
        <v>0</v>
      </c>
      <c r="T36" s="662">
        <f>'Report 1'!$C$46</f>
        <v>0</v>
      </c>
      <c r="U36" s="663">
        <f>'Report 1'!$C$132</f>
        <v>0</v>
      </c>
      <c r="V36" s="675"/>
      <c r="AK36" s="675"/>
      <c r="AL36" s="664" t="s">
        <v>463</v>
      </c>
      <c r="AM36" s="665">
        <v>2</v>
      </c>
      <c r="AN36" s="665" t="str">
        <f>'Information Input'!$M$14</f>
        <v xml:space="preserve">      -      </v>
      </c>
      <c r="AO36" s="665" t="s">
        <v>24</v>
      </c>
      <c r="AP36" s="656">
        <f t="shared" si="2"/>
        <v>43466</v>
      </c>
      <c r="AQ36" s="656">
        <f t="shared" si="3"/>
        <v>43555</v>
      </c>
      <c r="AR36" s="656">
        <f>'Information Input'!$H$35</f>
        <v>43555</v>
      </c>
      <c r="AS36" s="665" t="str">
        <f>'Information Input'!$J$22</f>
        <v>Quarterly</v>
      </c>
      <c r="AT36" s="656">
        <f>'Information Input'!$H$30</f>
        <v>43555</v>
      </c>
      <c r="AU36" s="665">
        <f>'Information Input'!$J$18</f>
        <v>2019</v>
      </c>
      <c r="AV36" s="665">
        <v>208</v>
      </c>
      <c r="AW36" s="665" t="s">
        <v>370</v>
      </c>
      <c r="AX36" s="665" t="s">
        <v>462</v>
      </c>
      <c r="AY36" s="666" t="s">
        <v>446</v>
      </c>
      <c r="AZ36" s="665">
        <v>35</v>
      </c>
      <c r="BA36" s="667" t="s">
        <v>133</v>
      </c>
      <c r="BB36" s="661" t="s">
        <v>151</v>
      </c>
      <c r="BC36" s="668">
        <f>'Report 2'!$H$42</f>
        <v>0</v>
      </c>
      <c r="BD36" s="668">
        <f>'Report 2'!$I$42</f>
        <v>0</v>
      </c>
      <c r="BE36" s="668">
        <f>'Report 2'!$J$42</f>
        <v>0</v>
      </c>
      <c r="BF36" s="668">
        <f>'Report 2'!$K$42</f>
        <v>0</v>
      </c>
      <c r="BG36" s="668">
        <f>'Report 2'!$L$42</f>
        <v>0</v>
      </c>
      <c r="BH36" s="668">
        <f>'Report 2'!$M$42</f>
        <v>0</v>
      </c>
      <c r="BI36" s="668">
        <f>'Report 2'!$N$42</f>
        <v>0</v>
      </c>
      <c r="BJ36" s="675"/>
      <c r="BK36" s="659" t="s">
        <v>463</v>
      </c>
      <c r="BL36" s="655">
        <v>3</v>
      </c>
      <c r="BM36" s="655" t="str">
        <f>'Information Input'!$M$14</f>
        <v xml:space="preserve">      -      </v>
      </c>
      <c r="BN36" s="655" t="s">
        <v>26</v>
      </c>
      <c r="BO36" s="656">
        <f t="shared" si="11"/>
        <v>43647</v>
      </c>
      <c r="BP36" s="656">
        <f t="shared" si="12"/>
        <v>43738</v>
      </c>
      <c r="BQ36" s="656">
        <f>'Information Input'!$H$35</f>
        <v>43555</v>
      </c>
      <c r="BR36" s="655" t="str">
        <f>'Information Input'!$J$22</f>
        <v>Quarterly</v>
      </c>
      <c r="BS36" s="656">
        <f>'Information Input'!$H$30</f>
        <v>43555</v>
      </c>
      <c r="BT36" s="655">
        <f>'Information Input'!$J$18</f>
        <v>2019</v>
      </c>
      <c r="BU36" s="657" t="s">
        <v>365</v>
      </c>
      <c r="BV36" s="658" t="s">
        <v>370</v>
      </c>
      <c r="BW36" s="659" t="s">
        <v>462</v>
      </c>
      <c r="BX36" s="655">
        <v>7</v>
      </c>
      <c r="BY36" s="667" t="s">
        <v>126</v>
      </c>
      <c r="BZ36" s="667" t="s">
        <v>56</v>
      </c>
      <c r="CA36" s="661">
        <f>'Report 3'!$F$22</f>
        <v>0</v>
      </c>
      <c r="CB36" s="675"/>
      <c r="CC36" s="660" t="s">
        <v>463</v>
      </c>
      <c r="CD36" s="1000" t="s">
        <v>447</v>
      </c>
      <c r="CE36" s="1000" t="str">
        <f>'Information Input'!$M$14</f>
        <v xml:space="preserve">      -      </v>
      </c>
      <c r="CF36" s="669" t="s">
        <v>24</v>
      </c>
      <c r="CG36" s="670">
        <f t="shared" si="6"/>
        <v>43466</v>
      </c>
      <c r="CH36" s="670">
        <f t="shared" si="7"/>
        <v>43555</v>
      </c>
      <c r="CI36" s="670">
        <f>'Information Input'!$H$35</f>
        <v>43555</v>
      </c>
      <c r="CJ36" s="669" t="str">
        <f>'Information Input'!$J$22</f>
        <v>Quarterly</v>
      </c>
      <c r="CK36" s="670">
        <f>'Information Input'!$H$30</f>
        <v>43555</v>
      </c>
      <c r="CL36" s="669">
        <f>'Information Input'!$J$18</f>
        <v>2019</v>
      </c>
      <c r="CM36" s="1001" t="s">
        <v>365</v>
      </c>
      <c r="CN36" s="1000" t="s">
        <v>370</v>
      </c>
      <c r="CO36" s="660" t="s">
        <v>462</v>
      </c>
      <c r="CP36" s="660" t="s">
        <v>446</v>
      </c>
      <c r="CQ36" s="669">
        <v>35</v>
      </c>
      <c r="CR36" s="660" t="s">
        <v>133</v>
      </c>
      <c r="CS36" s="660" t="s">
        <v>151</v>
      </c>
      <c r="CT36" s="1002">
        <f>'Report 1'!$C$18</f>
        <v>0</v>
      </c>
      <c r="CU36" s="1003">
        <f>SUMIF('Report 4A'!$G$16:$G$95,$CQ36,'Report 4A'!$K$16:$K$95)</f>
        <v>0</v>
      </c>
      <c r="CV36" s="1004">
        <f t="shared" si="8"/>
        <v>0</v>
      </c>
      <c r="CW36" s="675"/>
      <c r="CX36" s="664" t="s">
        <v>463</v>
      </c>
      <c r="CY36" s="655" t="s">
        <v>283</v>
      </c>
      <c r="CZ36" s="655" t="str">
        <f>'Information Input'!$M$14</f>
        <v xml:space="preserve">      -      </v>
      </c>
      <c r="DA36" s="656">
        <f>'Information Input'!$H$35</f>
        <v>43555</v>
      </c>
      <c r="DB36" s="655" t="str">
        <f>'Information Input'!$J$22</f>
        <v>Quarterly</v>
      </c>
      <c r="DC36" s="670">
        <f>'Information Input'!$H$30</f>
        <v>43555</v>
      </c>
      <c r="DD36" s="671" t="str">
        <f>TEXT('Report 5A'!$AA$17,"YYYYMM")</f>
        <v>201703</v>
      </c>
      <c r="DE36" s="659" t="s">
        <v>462</v>
      </c>
      <c r="DF36" s="659" t="s">
        <v>448</v>
      </c>
      <c r="DG36" s="662">
        <f>'Report 5A'!$AA$55</f>
        <v>0</v>
      </c>
      <c r="DH36" s="668">
        <f>'Report 5A'!$AA$56</f>
        <v>0</v>
      </c>
      <c r="DI36" s="662">
        <f>'Report 5A'!$AA$57</f>
        <v>0</v>
      </c>
      <c r="DJ36" s="662">
        <f>'Report 5A'!$AA$58</f>
        <v>0</v>
      </c>
      <c r="DK36" s="662">
        <f>'Report 5A'!$AA$59</f>
        <v>0</v>
      </c>
      <c r="DL36" s="662">
        <f>'Report 5A'!$AA$60</f>
        <v>0</v>
      </c>
      <c r="DM36" s="662">
        <f>'Report 5A'!$AA$61</f>
        <v>0</v>
      </c>
      <c r="DN36" s="662">
        <f>'Report 5A'!$AA$62</f>
        <v>0</v>
      </c>
      <c r="DO36" s="662">
        <f>'Report 5A'!$AA$63</f>
        <v>0</v>
      </c>
      <c r="DP36" s="662">
        <f>'Report 5A'!$AA$64</f>
        <v>0</v>
      </c>
      <c r="DQ36" s="662">
        <f>'Report 5A'!$AA$65</f>
        <v>0</v>
      </c>
      <c r="DR36" s="675"/>
      <c r="DT36" s="652"/>
    </row>
    <row r="37" spans="1:124">
      <c r="A37" s="675"/>
      <c r="B37" s="653" t="s">
        <v>463</v>
      </c>
      <c r="C37" s="654">
        <v>1</v>
      </c>
      <c r="D37" s="655" t="str">
        <f>'Information Input'!$M$14</f>
        <v xml:space="preserve">      -      </v>
      </c>
      <c r="E37" s="655" t="s">
        <v>24</v>
      </c>
      <c r="F37" s="656">
        <f t="shared" si="0"/>
        <v>43466</v>
      </c>
      <c r="G37" s="656">
        <f t="shared" si="1"/>
        <v>43555</v>
      </c>
      <c r="H37" s="656">
        <f>'Information Input'!$H$35</f>
        <v>43555</v>
      </c>
      <c r="I37" s="655" t="str">
        <f>'Information Input'!$J$22</f>
        <v>Quarterly</v>
      </c>
      <c r="J37" s="656">
        <f>'Information Input'!$H$30</f>
        <v>43555</v>
      </c>
      <c r="K37" s="655">
        <f>'Information Input'!$J$18</f>
        <v>2019</v>
      </c>
      <c r="L37" s="657" t="s">
        <v>365</v>
      </c>
      <c r="M37" s="658" t="s">
        <v>370</v>
      </c>
      <c r="N37" s="659" t="s">
        <v>462</v>
      </c>
      <c r="O37" s="660" t="s">
        <v>446</v>
      </c>
      <c r="P37" s="655">
        <v>27</v>
      </c>
      <c r="Q37" s="667" t="s">
        <v>165</v>
      </c>
      <c r="R37" s="659" t="s">
        <v>151</v>
      </c>
      <c r="S37" s="661">
        <f>'Report 1'!$C$18</f>
        <v>0</v>
      </c>
      <c r="T37" s="662">
        <f>'Report 1'!$C$47</f>
        <v>0</v>
      </c>
      <c r="U37" s="663">
        <f>'Report 1'!$C$133</f>
        <v>0</v>
      </c>
      <c r="V37" s="675"/>
      <c r="AK37" s="675"/>
      <c r="AL37" s="664" t="s">
        <v>463</v>
      </c>
      <c r="AM37" s="665">
        <v>2</v>
      </c>
      <c r="AN37" s="665" t="str">
        <f>'Information Input'!$M$14</f>
        <v xml:space="preserve">      -      </v>
      </c>
      <c r="AO37" s="665" t="s">
        <v>24</v>
      </c>
      <c r="AP37" s="656">
        <f t="shared" si="2"/>
        <v>43466</v>
      </c>
      <c r="AQ37" s="656">
        <f t="shared" si="3"/>
        <v>43555</v>
      </c>
      <c r="AR37" s="656">
        <f>'Information Input'!$H$35</f>
        <v>43555</v>
      </c>
      <c r="AS37" s="665" t="str">
        <f>'Information Input'!$J$22</f>
        <v>Quarterly</v>
      </c>
      <c r="AT37" s="656">
        <f>'Information Input'!$H$30</f>
        <v>43555</v>
      </c>
      <c r="AU37" s="665">
        <f>'Information Input'!$J$18</f>
        <v>2019</v>
      </c>
      <c r="AV37" s="665">
        <v>208</v>
      </c>
      <c r="AW37" s="665" t="s">
        <v>370</v>
      </c>
      <c r="AX37" s="665" t="s">
        <v>462</v>
      </c>
      <c r="AY37" s="666" t="s">
        <v>446</v>
      </c>
      <c r="AZ37" s="665">
        <v>36</v>
      </c>
      <c r="BA37" s="667" t="s">
        <v>552</v>
      </c>
      <c r="BB37" s="661" t="s">
        <v>151</v>
      </c>
      <c r="BC37" s="668">
        <f>'Report 2'!$H$43</f>
        <v>0</v>
      </c>
      <c r="BD37" s="668">
        <f>'Report 2'!$I$43</f>
        <v>0</v>
      </c>
      <c r="BE37" s="668">
        <f>'Report 2'!$J$43</f>
        <v>0</v>
      </c>
      <c r="BF37" s="668">
        <f>'Report 2'!$K$43</f>
        <v>0</v>
      </c>
      <c r="BG37" s="668">
        <f>'Report 2'!$L$43</f>
        <v>0</v>
      </c>
      <c r="BH37" s="668">
        <f>'Report 2'!$M$43</f>
        <v>0</v>
      </c>
      <c r="BI37" s="668">
        <f>'Report 2'!$N$43</f>
        <v>0</v>
      </c>
      <c r="BJ37" s="675"/>
      <c r="BK37" s="659" t="s">
        <v>463</v>
      </c>
      <c r="BL37" s="655">
        <v>3</v>
      </c>
      <c r="BM37" s="655" t="str">
        <f>'Information Input'!$M$14</f>
        <v xml:space="preserve">      -      </v>
      </c>
      <c r="BN37" s="655" t="s">
        <v>26</v>
      </c>
      <c r="BO37" s="656">
        <f t="shared" si="11"/>
        <v>43647</v>
      </c>
      <c r="BP37" s="656">
        <f t="shared" si="12"/>
        <v>43738</v>
      </c>
      <c r="BQ37" s="656">
        <f>'Information Input'!$H$35</f>
        <v>43555</v>
      </c>
      <c r="BR37" s="655" t="str">
        <f>'Information Input'!$J$22</f>
        <v>Quarterly</v>
      </c>
      <c r="BS37" s="656">
        <f>'Information Input'!$H$30</f>
        <v>43555</v>
      </c>
      <c r="BT37" s="655">
        <f>'Information Input'!$J$18</f>
        <v>2019</v>
      </c>
      <c r="BU37" s="657" t="s">
        <v>365</v>
      </c>
      <c r="BV37" s="658" t="s">
        <v>370</v>
      </c>
      <c r="BW37" s="659" t="s">
        <v>462</v>
      </c>
      <c r="BX37" s="655">
        <v>8</v>
      </c>
      <c r="BY37" s="667" t="s">
        <v>552</v>
      </c>
      <c r="BZ37" s="667" t="s">
        <v>128</v>
      </c>
      <c r="CA37" s="661">
        <f>'Report 3'!$F$23</f>
        <v>0</v>
      </c>
      <c r="CB37" s="675"/>
      <c r="CC37" s="660" t="s">
        <v>463</v>
      </c>
      <c r="CD37" s="1000" t="s">
        <v>447</v>
      </c>
      <c r="CE37" s="1000" t="str">
        <f>'Information Input'!$M$14</f>
        <v xml:space="preserve">      -      </v>
      </c>
      <c r="CF37" s="669" t="s">
        <v>24</v>
      </c>
      <c r="CG37" s="670">
        <f t="shared" si="6"/>
        <v>43466</v>
      </c>
      <c r="CH37" s="670">
        <f t="shared" si="7"/>
        <v>43555</v>
      </c>
      <c r="CI37" s="670">
        <f>'Information Input'!$H$35</f>
        <v>43555</v>
      </c>
      <c r="CJ37" s="669" t="str">
        <f>'Information Input'!$J$22</f>
        <v>Quarterly</v>
      </c>
      <c r="CK37" s="670">
        <f>'Information Input'!$H$30</f>
        <v>43555</v>
      </c>
      <c r="CL37" s="669">
        <f>'Information Input'!$J$18</f>
        <v>2019</v>
      </c>
      <c r="CM37" s="1001" t="s">
        <v>365</v>
      </c>
      <c r="CN37" s="1000" t="s">
        <v>370</v>
      </c>
      <c r="CO37" s="660" t="s">
        <v>462</v>
      </c>
      <c r="CP37" s="660" t="s">
        <v>446</v>
      </c>
      <c r="CQ37" s="669">
        <v>36</v>
      </c>
      <c r="CR37" s="660" t="s">
        <v>552</v>
      </c>
      <c r="CS37" s="660" t="s">
        <v>151</v>
      </c>
      <c r="CT37" s="1002">
        <f>'Report 1'!$C$18</f>
        <v>0</v>
      </c>
      <c r="CU37" s="1003">
        <f>SUMIF('Report 4A'!$G$16:$G$95,$CQ37,'Report 4A'!$K$16:$K$95)</f>
        <v>0</v>
      </c>
      <c r="CV37" s="1004">
        <f t="shared" si="8"/>
        <v>0</v>
      </c>
      <c r="CW37" s="675"/>
      <c r="CX37" s="664" t="s">
        <v>463</v>
      </c>
      <c r="CY37" s="655" t="s">
        <v>283</v>
      </c>
      <c r="CZ37" s="655" t="str">
        <f>'Information Input'!$M$14</f>
        <v xml:space="preserve">      -      </v>
      </c>
      <c r="DA37" s="656">
        <f>'Information Input'!$H$35</f>
        <v>43555</v>
      </c>
      <c r="DB37" s="655" t="str">
        <f>'Information Input'!$J$22</f>
        <v>Quarterly</v>
      </c>
      <c r="DC37" s="670">
        <f>'Information Input'!$H$30</f>
        <v>43555</v>
      </c>
      <c r="DD37" s="671" t="str">
        <f>TEXT('Report 5A'!$AB$17,"YYYYMM")</f>
        <v>201702</v>
      </c>
      <c r="DE37" s="659" t="s">
        <v>462</v>
      </c>
      <c r="DF37" s="659" t="s">
        <v>448</v>
      </c>
      <c r="DG37" s="662">
        <f>'Report 5A'!$AB$55</f>
        <v>0</v>
      </c>
      <c r="DH37" s="668">
        <f>'Report 5A'!$AB$56</f>
        <v>0</v>
      </c>
      <c r="DI37" s="662">
        <f>'Report 5A'!$AB$57</f>
        <v>0</v>
      </c>
      <c r="DJ37" s="662">
        <f>'Report 5A'!$AB$58</f>
        <v>0</v>
      </c>
      <c r="DK37" s="662">
        <f>'Report 5A'!$AB$59</f>
        <v>0</v>
      </c>
      <c r="DL37" s="662">
        <f>'Report 5A'!$AB$60</f>
        <v>0</v>
      </c>
      <c r="DM37" s="662">
        <f>'Report 5A'!$AB$61</f>
        <v>0</v>
      </c>
      <c r="DN37" s="662">
        <f>'Report 5A'!$AB$62</f>
        <v>0</v>
      </c>
      <c r="DO37" s="662">
        <f>'Report 5A'!$AB$63</f>
        <v>0</v>
      </c>
      <c r="DP37" s="662">
        <f>'Report 5A'!$AB$64</f>
        <v>0</v>
      </c>
      <c r="DQ37" s="662">
        <f>'Report 5A'!$AB$65</f>
        <v>0</v>
      </c>
      <c r="DR37" s="675"/>
      <c r="DT37" s="652"/>
    </row>
    <row r="38" spans="1:124">
      <c r="A38" s="675"/>
      <c r="B38" s="653" t="s">
        <v>463</v>
      </c>
      <c r="C38" s="654">
        <v>1</v>
      </c>
      <c r="D38" s="655" t="str">
        <f>'Information Input'!$M$14</f>
        <v xml:space="preserve">      -      </v>
      </c>
      <c r="E38" s="655" t="s">
        <v>24</v>
      </c>
      <c r="F38" s="656">
        <f t="shared" si="0"/>
        <v>43466</v>
      </c>
      <c r="G38" s="656">
        <f t="shared" si="1"/>
        <v>43555</v>
      </c>
      <c r="H38" s="656">
        <f>'Information Input'!$H$35</f>
        <v>43555</v>
      </c>
      <c r="I38" s="655" t="str">
        <f>'Information Input'!$J$22</f>
        <v>Quarterly</v>
      </c>
      <c r="J38" s="656">
        <f>'Information Input'!$H$30</f>
        <v>43555</v>
      </c>
      <c r="K38" s="655">
        <f>'Information Input'!$J$18</f>
        <v>2019</v>
      </c>
      <c r="L38" s="657" t="s">
        <v>365</v>
      </c>
      <c r="M38" s="658" t="s">
        <v>370</v>
      </c>
      <c r="N38" s="659" t="s">
        <v>462</v>
      </c>
      <c r="O38" s="660" t="s">
        <v>446</v>
      </c>
      <c r="P38" s="655">
        <v>28</v>
      </c>
      <c r="Q38" s="667" t="s">
        <v>548</v>
      </c>
      <c r="R38" s="659" t="s">
        <v>151</v>
      </c>
      <c r="S38" s="661">
        <f>'Report 1'!$C$18</f>
        <v>0</v>
      </c>
      <c r="T38" s="662">
        <f>'Report 1'!$C$48</f>
        <v>0</v>
      </c>
      <c r="U38" s="663">
        <f>'Report 1'!$C$134</f>
        <v>0</v>
      </c>
      <c r="V38" s="675"/>
      <c r="AK38" s="675"/>
      <c r="AL38" s="664" t="s">
        <v>463</v>
      </c>
      <c r="AM38" s="665">
        <v>2</v>
      </c>
      <c r="AN38" s="665" t="str">
        <f>'Information Input'!$M$14</f>
        <v xml:space="preserve">      -      </v>
      </c>
      <c r="AO38" s="665" t="s">
        <v>24</v>
      </c>
      <c r="AP38" s="656">
        <f t="shared" si="2"/>
        <v>43466</v>
      </c>
      <c r="AQ38" s="656">
        <f t="shared" si="3"/>
        <v>43555</v>
      </c>
      <c r="AR38" s="656">
        <f>'Information Input'!$H$35</f>
        <v>43555</v>
      </c>
      <c r="AS38" s="665" t="str">
        <f>'Information Input'!$J$22</f>
        <v>Quarterly</v>
      </c>
      <c r="AT38" s="656">
        <f>'Information Input'!$H$30</f>
        <v>43555</v>
      </c>
      <c r="AU38" s="665">
        <f>'Information Input'!$J$18</f>
        <v>2019</v>
      </c>
      <c r="AV38" s="665">
        <v>208</v>
      </c>
      <c r="AW38" s="665" t="s">
        <v>370</v>
      </c>
      <c r="AX38" s="665" t="s">
        <v>462</v>
      </c>
      <c r="AY38" s="666" t="s">
        <v>446</v>
      </c>
      <c r="AZ38" s="665">
        <v>37</v>
      </c>
      <c r="BA38" s="667" t="s">
        <v>553</v>
      </c>
      <c r="BB38" s="661" t="s">
        <v>152</v>
      </c>
      <c r="BC38" s="668">
        <f>'Report 2'!$H$44</f>
        <v>0</v>
      </c>
      <c r="BD38" s="668">
        <f>'Report 2'!$I$44</f>
        <v>0</v>
      </c>
      <c r="BE38" s="668">
        <f>'Report 2'!$J$44</f>
        <v>0</v>
      </c>
      <c r="BF38" s="668">
        <f>'Report 2'!$K$44</f>
        <v>0</v>
      </c>
      <c r="BG38" s="668">
        <f>'Report 2'!$L$44</f>
        <v>0</v>
      </c>
      <c r="BH38" s="668">
        <f>'Report 2'!$M$44</f>
        <v>0</v>
      </c>
      <c r="BI38" s="668">
        <f>'Report 2'!$N$44</f>
        <v>0</v>
      </c>
      <c r="BJ38" s="675"/>
      <c r="BK38" s="659" t="s">
        <v>463</v>
      </c>
      <c r="BL38" s="655">
        <v>3</v>
      </c>
      <c r="BM38" s="655" t="str">
        <f>'Information Input'!$M$14</f>
        <v xml:space="preserve">      -      </v>
      </c>
      <c r="BN38" s="655" t="s">
        <v>26</v>
      </c>
      <c r="BO38" s="656">
        <f t="shared" si="11"/>
        <v>43647</v>
      </c>
      <c r="BP38" s="656">
        <f t="shared" si="12"/>
        <v>43738</v>
      </c>
      <c r="BQ38" s="656">
        <f>'Information Input'!$H$35</f>
        <v>43555</v>
      </c>
      <c r="BR38" s="655" t="str">
        <f>'Information Input'!$J$22</f>
        <v>Quarterly</v>
      </c>
      <c r="BS38" s="656">
        <f>'Information Input'!$H$30</f>
        <v>43555</v>
      </c>
      <c r="BT38" s="655">
        <f>'Information Input'!$J$18</f>
        <v>2019</v>
      </c>
      <c r="BU38" s="657" t="s">
        <v>365</v>
      </c>
      <c r="BV38" s="658" t="s">
        <v>370</v>
      </c>
      <c r="BW38" s="659" t="s">
        <v>462</v>
      </c>
      <c r="BX38" s="655">
        <v>9</v>
      </c>
      <c r="BY38" s="667" t="s">
        <v>548</v>
      </c>
      <c r="BZ38" s="667" t="s">
        <v>57</v>
      </c>
      <c r="CA38" s="661">
        <f>'Report 3'!$F$24</f>
        <v>0</v>
      </c>
      <c r="CB38" s="675"/>
      <c r="CC38" s="660" t="s">
        <v>463</v>
      </c>
      <c r="CD38" s="1000" t="s">
        <v>447</v>
      </c>
      <c r="CE38" s="1000" t="str">
        <f>'Information Input'!$M$14</f>
        <v xml:space="preserve">      -      </v>
      </c>
      <c r="CF38" s="669" t="s">
        <v>24</v>
      </c>
      <c r="CG38" s="670">
        <f t="shared" si="6"/>
        <v>43466</v>
      </c>
      <c r="CH38" s="670">
        <f t="shared" si="7"/>
        <v>43555</v>
      </c>
      <c r="CI38" s="670">
        <f>'Information Input'!$H$35</f>
        <v>43555</v>
      </c>
      <c r="CJ38" s="669" t="str">
        <f>'Information Input'!$J$22</f>
        <v>Quarterly</v>
      </c>
      <c r="CK38" s="670">
        <f>'Information Input'!$H$30</f>
        <v>43555</v>
      </c>
      <c r="CL38" s="669">
        <f>'Information Input'!$J$18</f>
        <v>2019</v>
      </c>
      <c r="CM38" s="1001" t="s">
        <v>365</v>
      </c>
      <c r="CN38" s="1000" t="s">
        <v>370</v>
      </c>
      <c r="CO38" s="660" t="s">
        <v>462</v>
      </c>
      <c r="CP38" s="660" t="s">
        <v>446</v>
      </c>
      <c r="CQ38" s="669">
        <v>37</v>
      </c>
      <c r="CR38" s="660" t="s">
        <v>553</v>
      </c>
      <c r="CS38" s="660" t="s">
        <v>152</v>
      </c>
      <c r="CT38" s="1002">
        <f>'Report 1'!$C$18</f>
        <v>0</v>
      </c>
      <c r="CU38" s="1003">
        <f>SUMIF('Report 4A'!$G$16:$G$95,$CQ38,'Report 4A'!$K$16:$K$95)</f>
        <v>0</v>
      </c>
      <c r="CV38" s="1004">
        <f t="shared" si="8"/>
        <v>0</v>
      </c>
      <c r="CW38" s="675"/>
      <c r="CX38" s="664" t="s">
        <v>463</v>
      </c>
      <c r="CY38" s="655" t="s">
        <v>283</v>
      </c>
      <c r="CZ38" s="655" t="str">
        <f>'Information Input'!$M$14</f>
        <v xml:space="preserve">      -      </v>
      </c>
      <c r="DA38" s="656">
        <f>'Information Input'!$H$35</f>
        <v>43555</v>
      </c>
      <c r="DB38" s="655" t="str">
        <f>'Information Input'!$J$22</f>
        <v>Quarterly</v>
      </c>
      <c r="DC38" s="670">
        <f>'Information Input'!$H$30</f>
        <v>43555</v>
      </c>
      <c r="DD38" s="671" t="str">
        <f>TEXT('Report 5A'!$AC$17,"YYYYMM")</f>
        <v>201701</v>
      </c>
      <c r="DE38" s="659" t="s">
        <v>462</v>
      </c>
      <c r="DF38" s="659" t="s">
        <v>448</v>
      </c>
      <c r="DG38" s="662">
        <f>'Report 5A'!$AC$55</f>
        <v>0</v>
      </c>
      <c r="DH38" s="668">
        <f>'Report 5A'!$AC$56</f>
        <v>0</v>
      </c>
      <c r="DI38" s="662">
        <f>'Report 5A'!$AC$57</f>
        <v>0</v>
      </c>
      <c r="DJ38" s="662">
        <f>'Report 5A'!$AC$58</f>
        <v>0</v>
      </c>
      <c r="DK38" s="662">
        <f>'Report 5A'!$AC$59</f>
        <v>0</v>
      </c>
      <c r="DL38" s="662">
        <f>'Report 5A'!$AC$60</f>
        <v>0</v>
      </c>
      <c r="DM38" s="662">
        <f>'Report 5A'!$AC$61</f>
        <v>0</v>
      </c>
      <c r="DN38" s="662">
        <f>'Report 5A'!$AC$62</f>
        <v>0</v>
      </c>
      <c r="DO38" s="662">
        <f>'Report 5A'!$AC$63</f>
        <v>0</v>
      </c>
      <c r="DP38" s="662">
        <f>'Report 5A'!$AC$64</f>
        <v>0</v>
      </c>
      <c r="DQ38" s="662">
        <f>'Report 5A'!$AC$65</f>
        <v>0</v>
      </c>
      <c r="DR38" s="675"/>
      <c r="DT38" s="652"/>
    </row>
    <row r="39" spans="1:124">
      <c r="A39" s="675"/>
      <c r="B39" s="653" t="s">
        <v>463</v>
      </c>
      <c r="C39" s="654">
        <v>1</v>
      </c>
      <c r="D39" s="655" t="str">
        <f>'Information Input'!$M$14</f>
        <v xml:space="preserve">      -      </v>
      </c>
      <c r="E39" s="655" t="s">
        <v>24</v>
      </c>
      <c r="F39" s="656">
        <f t="shared" si="0"/>
        <v>43466</v>
      </c>
      <c r="G39" s="656">
        <f t="shared" si="1"/>
        <v>43555</v>
      </c>
      <c r="H39" s="656">
        <f>'Information Input'!$H$35</f>
        <v>43555</v>
      </c>
      <c r="I39" s="655" t="str">
        <f>'Information Input'!$J$22</f>
        <v>Quarterly</v>
      </c>
      <c r="J39" s="656">
        <f>'Information Input'!$H$30</f>
        <v>43555</v>
      </c>
      <c r="K39" s="655">
        <f>'Information Input'!$J$18</f>
        <v>2019</v>
      </c>
      <c r="L39" s="657" t="s">
        <v>365</v>
      </c>
      <c r="M39" s="658" t="s">
        <v>370</v>
      </c>
      <c r="N39" s="659" t="s">
        <v>462</v>
      </c>
      <c r="O39" s="660" t="s">
        <v>446</v>
      </c>
      <c r="P39" s="655">
        <v>29</v>
      </c>
      <c r="Q39" s="667" t="s">
        <v>549</v>
      </c>
      <c r="R39" s="659" t="s">
        <v>158</v>
      </c>
      <c r="S39" s="661">
        <f>'Report 1'!$C$18</f>
        <v>0</v>
      </c>
      <c r="T39" s="662">
        <f>'Report 1'!$C$49</f>
        <v>0</v>
      </c>
      <c r="U39" s="663">
        <f>'Report 1'!$C$135</f>
        <v>0</v>
      </c>
      <c r="V39" s="675"/>
      <c r="AK39" s="675"/>
      <c r="AL39" s="664" t="s">
        <v>463</v>
      </c>
      <c r="AM39" s="665">
        <v>2</v>
      </c>
      <c r="AN39" s="665" t="str">
        <f>'Information Input'!$M$14</f>
        <v xml:space="preserve">      -      </v>
      </c>
      <c r="AO39" s="665" t="s">
        <v>24</v>
      </c>
      <c r="AP39" s="656">
        <f t="shared" si="2"/>
        <v>43466</v>
      </c>
      <c r="AQ39" s="656">
        <f t="shared" si="3"/>
        <v>43555</v>
      </c>
      <c r="AR39" s="656">
        <f>'Information Input'!$H$35</f>
        <v>43555</v>
      </c>
      <c r="AS39" s="665" t="str">
        <f>'Information Input'!$J$22</f>
        <v>Quarterly</v>
      </c>
      <c r="AT39" s="656">
        <f>'Information Input'!$H$30</f>
        <v>43555</v>
      </c>
      <c r="AU39" s="665">
        <f>'Information Input'!$J$18</f>
        <v>2019</v>
      </c>
      <c r="AV39" s="665">
        <v>208</v>
      </c>
      <c r="AW39" s="665" t="s">
        <v>370</v>
      </c>
      <c r="AX39" s="665" t="s">
        <v>462</v>
      </c>
      <c r="AY39" s="666" t="s">
        <v>446</v>
      </c>
      <c r="AZ39" s="665">
        <v>38</v>
      </c>
      <c r="BA39" s="667" t="s">
        <v>554</v>
      </c>
      <c r="BB39" s="661" t="s">
        <v>156</v>
      </c>
      <c r="BC39" s="668">
        <f>'Report 2'!$H$45</f>
        <v>0</v>
      </c>
      <c r="BD39" s="668">
        <f>'Report 2'!$I$45</f>
        <v>0</v>
      </c>
      <c r="BE39" s="668">
        <f>'Report 2'!$J$45</f>
        <v>0</v>
      </c>
      <c r="BF39" s="668">
        <f>'Report 2'!$K$45</f>
        <v>0</v>
      </c>
      <c r="BG39" s="668">
        <f>'Report 2'!$L$45</f>
        <v>0</v>
      </c>
      <c r="BH39" s="668">
        <f>'Report 2'!$M$45</f>
        <v>0</v>
      </c>
      <c r="BI39" s="668">
        <f>'Report 2'!$N$45</f>
        <v>0</v>
      </c>
      <c r="BJ39" s="675"/>
      <c r="BK39" s="640" t="s">
        <v>463</v>
      </c>
      <c r="BL39" s="635">
        <v>3</v>
      </c>
      <c r="BM39" s="635" t="str">
        <f>'Information Input'!$M$14</f>
        <v xml:space="preserve">      -      </v>
      </c>
      <c r="BN39" s="635" t="s">
        <v>27</v>
      </c>
      <c r="BO39" s="636">
        <f t="shared" ref="BO39:BO47" si="13">DATE(BT39,10,1)</f>
        <v>43739</v>
      </c>
      <c r="BP39" s="636">
        <f t="shared" ref="BP39:BP47" si="14">DATE(BT39,12,31)</f>
        <v>43830</v>
      </c>
      <c r="BQ39" s="637">
        <f>'Information Input'!$H$35</f>
        <v>43555</v>
      </c>
      <c r="BR39" s="635" t="str">
        <f>'Information Input'!$J$22</f>
        <v>Quarterly</v>
      </c>
      <c r="BS39" s="637">
        <f>'Information Input'!$H$30</f>
        <v>43555</v>
      </c>
      <c r="BT39" s="635">
        <f>'Information Input'!$J$18</f>
        <v>2019</v>
      </c>
      <c r="BU39" s="638" t="s">
        <v>365</v>
      </c>
      <c r="BV39" s="639" t="s">
        <v>370</v>
      </c>
      <c r="BW39" s="640" t="s">
        <v>462</v>
      </c>
      <c r="BX39" s="635">
        <v>1</v>
      </c>
      <c r="BY39" s="648" t="s">
        <v>129</v>
      </c>
      <c r="BZ39" s="648" t="s">
        <v>54</v>
      </c>
      <c r="CA39" s="642">
        <f>'Report 3'!$G$16</f>
        <v>0</v>
      </c>
      <c r="CB39" s="675"/>
      <c r="CC39" s="660" t="s">
        <v>463</v>
      </c>
      <c r="CD39" s="1000" t="s">
        <v>447</v>
      </c>
      <c r="CE39" s="1000" t="str">
        <f>'Information Input'!$M$14</f>
        <v xml:space="preserve">      -      </v>
      </c>
      <c r="CF39" s="669" t="s">
        <v>24</v>
      </c>
      <c r="CG39" s="670">
        <f t="shared" si="6"/>
        <v>43466</v>
      </c>
      <c r="CH39" s="670">
        <f t="shared" si="7"/>
        <v>43555</v>
      </c>
      <c r="CI39" s="670">
        <f>'Information Input'!$H$35</f>
        <v>43555</v>
      </c>
      <c r="CJ39" s="669" t="str">
        <f>'Information Input'!$J$22</f>
        <v>Quarterly</v>
      </c>
      <c r="CK39" s="670">
        <f>'Information Input'!$H$30</f>
        <v>43555</v>
      </c>
      <c r="CL39" s="669">
        <f>'Information Input'!$J$18</f>
        <v>2019</v>
      </c>
      <c r="CM39" s="1001" t="s">
        <v>365</v>
      </c>
      <c r="CN39" s="1000" t="s">
        <v>370</v>
      </c>
      <c r="CO39" s="660" t="s">
        <v>462</v>
      </c>
      <c r="CP39" s="660" t="s">
        <v>446</v>
      </c>
      <c r="CQ39" s="669">
        <v>38</v>
      </c>
      <c r="CR39" s="660" t="s">
        <v>554</v>
      </c>
      <c r="CS39" s="660" t="s">
        <v>156</v>
      </c>
      <c r="CT39" s="1002">
        <f>'Report 1'!$C$18</f>
        <v>0</v>
      </c>
      <c r="CU39" s="1003">
        <f>SUMIF('Report 4A'!$G$16:$G$95,$CQ39,'Report 4A'!$K$16:$K$95)</f>
        <v>0</v>
      </c>
      <c r="CV39" s="1004">
        <f t="shared" si="8"/>
        <v>0</v>
      </c>
      <c r="CW39" s="675"/>
      <c r="CX39" s="664" t="s">
        <v>463</v>
      </c>
      <c r="CY39" s="655" t="s">
        <v>283</v>
      </c>
      <c r="CZ39" s="655" t="str">
        <f>'Information Input'!$M$14</f>
        <v xml:space="preserve">      -      </v>
      </c>
      <c r="DA39" s="656">
        <f>'Information Input'!$H$35</f>
        <v>43555</v>
      </c>
      <c r="DB39" s="655" t="str">
        <f>'Information Input'!$J$22</f>
        <v>Quarterly</v>
      </c>
      <c r="DC39" s="670">
        <f>'Information Input'!$H$30</f>
        <v>43555</v>
      </c>
      <c r="DD39" s="671" t="str">
        <f>TEXT('Report 5A'!$AD$17,"YYYYMM")</f>
        <v>201612</v>
      </c>
      <c r="DE39" s="659" t="s">
        <v>462</v>
      </c>
      <c r="DF39" s="659" t="s">
        <v>448</v>
      </c>
      <c r="DG39" s="662">
        <f>'Report 5A'!$AD$55</f>
        <v>0</v>
      </c>
      <c r="DH39" s="668">
        <f>'Report 5A'!$AD$56</f>
        <v>0</v>
      </c>
      <c r="DI39" s="662">
        <f>'Report 5A'!$AD$57</f>
        <v>0</v>
      </c>
      <c r="DJ39" s="662">
        <f>'Report 5A'!$AD$58</f>
        <v>0</v>
      </c>
      <c r="DK39" s="662">
        <f>'Report 5A'!$AD$59</f>
        <v>0</v>
      </c>
      <c r="DL39" s="662">
        <f>'Report 5A'!$AD$60</f>
        <v>0</v>
      </c>
      <c r="DM39" s="662">
        <f>'Report 5A'!$AD$61</f>
        <v>0</v>
      </c>
      <c r="DN39" s="662">
        <f>'Report 5A'!$AD$62</f>
        <v>0</v>
      </c>
      <c r="DO39" s="662">
        <f>'Report 5A'!$AD$63</f>
        <v>0</v>
      </c>
      <c r="DP39" s="662">
        <f>'Report 5A'!$AD$64</f>
        <v>0</v>
      </c>
      <c r="DQ39" s="662">
        <f>'Report 5A'!$AD$65</f>
        <v>0</v>
      </c>
      <c r="DR39" s="675"/>
      <c r="DT39" s="652"/>
    </row>
    <row r="40" spans="1:124">
      <c r="A40" s="675"/>
      <c r="B40" s="653" t="s">
        <v>463</v>
      </c>
      <c r="C40" s="654">
        <v>1</v>
      </c>
      <c r="D40" s="655" t="str">
        <f>'Information Input'!$M$14</f>
        <v xml:space="preserve">      -      </v>
      </c>
      <c r="E40" s="655" t="s">
        <v>24</v>
      </c>
      <c r="F40" s="656">
        <f t="shared" si="0"/>
        <v>43466</v>
      </c>
      <c r="G40" s="656">
        <f t="shared" si="1"/>
        <v>43555</v>
      </c>
      <c r="H40" s="656">
        <f>'Information Input'!$H$35</f>
        <v>43555</v>
      </c>
      <c r="I40" s="655" t="str">
        <f>'Information Input'!$J$22</f>
        <v>Quarterly</v>
      </c>
      <c r="J40" s="656">
        <f>'Information Input'!$H$30</f>
        <v>43555</v>
      </c>
      <c r="K40" s="655">
        <f>'Information Input'!$J$18</f>
        <v>2019</v>
      </c>
      <c r="L40" s="657" t="s">
        <v>365</v>
      </c>
      <c r="M40" s="658" t="s">
        <v>370</v>
      </c>
      <c r="N40" s="659" t="s">
        <v>462</v>
      </c>
      <c r="O40" s="660" t="s">
        <v>446</v>
      </c>
      <c r="P40" s="655">
        <v>30</v>
      </c>
      <c r="Q40" s="667" t="s">
        <v>111</v>
      </c>
      <c r="R40" s="659" t="s">
        <v>158</v>
      </c>
      <c r="S40" s="661">
        <f>'Report 1'!$C$18</f>
        <v>0</v>
      </c>
      <c r="T40" s="662">
        <f>'Report 1'!$C$50</f>
        <v>0</v>
      </c>
      <c r="U40" s="663">
        <f>'Report 1'!$C$136</f>
        <v>0</v>
      </c>
      <c r="V40" s="675"/>
      <c r="AK40" s="675"/>
      <c r="AL40" s="664" t="s">
        <v>463</v>
      </c>
      <c r="AM40" s="665">
        <v>2</v>
      </c>
      <c r="AN40" s="665" t="str">
        <f>'Information Input'!$M$14</f>
        <v xml:space="preserve">      -      </v>
      </c>
      <c r="AO40" s="665" t="s">
        <v>24</v>
      </c>
      <c r="AP40" s="656">
        <f t="shared" si="2"/>
        <v>43466</v>
      </c>
      <c r="AQ40" s="656">
        <f t="shared" si="3"/>
        <v>43555</v>
      </c>
      <c r="AR40" s="656">
        <f>'Information Input'!$H$35</f>
        <v>43555</v>
      </c>
      <c r="AS40" s="665" t="str">
        <f>'Information Input'!$J$22</f>
        <v>Quarterly</v>
      </c>
      <c r="AT40" s="656">
        <f>'Information Input'!$H$30</f>
        <v>43555</v>
      </c>
      <c r="AU40" s="665">
        <f>'Information Input'!$J$18</f>
        <v>2019</v>
      </c>
      <c r="AV40" s="665">
        <v>208</v>
      </c>
      <c r="AW40" s="665" t="s">
        <v>370</v>
      </c>
      <c r="AX40" s="665" t="s">
        <v>462</v>
      </c>
      <c r="AY40" s="666" t="s">
        <v>446</v>
      </c>
      <c r="AZ40" s="665">
        <v>39</v>
      </c>
      <c r="BA40" s="659" t="s">
        <v>649</v>
      </c>
      <c r="BB40" s="661" t="s">
        <v>156</v>
      </c>
      <c r="BC40" s="668">
        <f>'Report 2'!$H$46</f>
        <v>0</v>
      </c>
      <c r="BD40" s="668">
        <f>'Report 2'!$I$46</f>
        <v>0</v>
      </c>
      <c r="BE40" s="668">
        <f>'Report 2'!$J$46</f>
        <v>0</v>
      </c>
      <c r="BF40" s="668">
        <f>'Report 2'!$K$46</f>
        <v>0</v>
      </c>
      <c r="BG40" s="668">
        <f>'Report 2'!$L$46</f>
        <v>0</v>
      </c>
      <c r="BH40" s="668">
        <f>'Report 2'!$M$46</f>
        <v>0</v>
      </c>
      <c r="BI40" s="668">
        <f>'Report 2'!$N$46</f>
        <v>0</v>
      </c>
      <c r="BJ40" s="675"/>
      <c r="BK40" s="659" t="s">
        <v>463</v>
      </c>
      <c r="BL40" s="655">
        <v>3</v>
      </c>
      <c r="BM40" s="655" t="str">
        <f>'Information Input'!$M$14</f>
        <v xml:space="preserve">      -      </v>
      </c>
      <c r="BN40" s="655" t="s">
        <v>27</v>
      </c>
      <c r="BO40" s="656">
        <f t="shared" si="13"/>
        <v>43739</v>
      </c>
      <c r="BP40" s="656">
        <f t="shared" si="14"/>
        <v>43830</v>
      </c>
      <c r="BQ40" s="656">
        <f>'Information Input'!$H$35</f>
        <v>43555</v>
      </c>
      <c r="BR40" s="655" t="str">
        <f>'Information Input'!$J$22</f>
        <v>Quarterly</v>
      </c>
      <c r="BS40" s="656">
        <f>'Information Input'!$H$30</f>
        <v>43555</v>
      </c>
      <c r="BT40" s="655">
        <f>'Information Input'!$J$18</f>
        <v>2019</v>
      </c>
      <c r="BU40" s="657" t="s">
        <v>365</v>
      </c>
      <c r="BV40" s="658" t="s">
        <v>370</v>
      </c>
      <c r="BW40" s="659" t="s">
        <v>462</v>
      </c>
      <c r="BX40" s="655">
        <v>2</v>
      </c>
      <c r="BY40" s="667" t="s">
        <v>108</v>
      </c>
      <c r="BZ40" s="667" t="s">
        <v>127</v>
      </c>
      <c r="CA40" s="661">
        <f>'Report 3'!$G$17</f>
        <v>0</v>
      </c>
      <c r="CB40" s="675"/>
      <c r="CC40" s="660" t="s">
        <v>463</v>
      </c>
      <c r="CD40" s="1000" t="s">
        <v>447</v>
      </c>
      <c r="CE40" s="1000" t="str">
        <f>'Information Input'!$M$14</f>
        <v xml:space="preserve">      -      </v>
      </c>
      <c r="CF40" s="669" t="s">
        <v>24</v>
      </c>
      <c r="CG40" s="670">
        <f t="shared" si="6"/>
        <v>43466</v>
      </c>
      <c r="CH40" s="670">
        <f t="shared" si="7"/>
        <v>43555</v>
      </c>
      <c r="CI40" s="670">
        <f>'Information Input'!$H$35</f>
        <v>43555</v>
      </c>
      <c r="CJ40" s="669" t="str">
        <f>'Information Input'!$J$22</f>
        <v>Quarterly</v>
      </c>
      <c r="CK40" s="670">
        <f>'Information Input'!$H$30</f>
        <v>43555</v>
      </c>
      <c r="CL40" s="669">
        <f>'Information Input'!$J$18</f>
        <v>2019</v>
      </c>
      <c r="CM40" s="1001" t="s">
        <v>365</v>
      </c>
      <c r="CN40" s="1000" t="s">
        <v>370</v>
      </c>
      <c r="CO40" s="660" t="s">
        <v>462</v>
      </c>
      <c r="CP40" s="660" t="s">
        <v>446</v>
      </c>
      <c r="CQ40" s="669">
        <v>39</v>
      </c>
      <c r="CR40" s="660" t="s">
        <v>649</v>
      </c>
      <c r="CS40" s="660" t="s">
        <v>156</v>
      </c>
      <c r="CT40" s="1002">
        <f>'Report 1'!$C$18</f>
        <v>0</v>
      </c>
      <c r="CU40" s="1003">
        <f>SUMIF('Report 4A'!$G$16:$G$95,$CQ40,'Report 4A'!$K$16:$K$95)</f>
        <v>0</v>
      </c>
      <c r="CV40" s="1004">
        <f t="shared" si="8"/>
        <v>0</v>
      </c>
      <c r="CW40" s="675"/>
      <c r="CX40" s="664" t="s">
        <v>463</v>
      </c>
      <c r="CY40" s="655" t="s">
        <v>283</v>
      </c>
      <c r="CZ40" s="655" t="str">
        <f>'Information Input'!$M$14</f>
        <v xml:space="preserve">      -      </v>
      </c>
      <c r="DA40" s="656">
        <f>'Information Input'!$H$35</f>
        <v>43555</v>
      </c>
      <c r="DB40" s="655" t="str">
        <f>'Information Input'!$J$22</f>
        <v>Quarterly</v>
      </c>
      <c r="DC40" s="670">
        <f>'Information Input'!$H$30</f>
        <v>43555</v>
      </c>
      <c r="DD40" s="671" t="str">
        <f>TEXT('Report 5A'!$AE$17,"YYYYMM")</f>
        <v>201611</v>
      </c>
      <c r="DE40" s="659" t="s">
        <v>462</v>
      </c>
      <c r="DF40" s="659" t="s">
        <v>448</v>
      </c>
      <c r="DG40" s="662">
        <f>'Report 5A'!$AE$55</f>
        <v>0</v>
      </c>
      <c r="DH40" s="668">
        <f>'Report 5A'!$AE$56</f>
        <v>0</v>
      </c>
      <c r="DI40" s="662">
        <f>'Report 5A'!$AE$57</f>
        <v>0</v>
      </c>
      <c r="DJ40" s="662">
        <f>'Report 5A'!$AE$58</f>
        <v>0</v>
      </c>
      <c r="DK40" s="662">
        <f>'Report 5A'!$AE$59</f>
        <v>0</v>
      </c>
      <c r="DL40" s="662">
        <f>'Report 5A'!$AE$60</f>
        <v>0</v>
      </c>
      <c r="DM40" s="662">
        <f>'Report 5A'!$AE$61</f>
        <v>0</v>
      </c>
      <c r="DN40" s="662">
        <f>'Report 5A'!$AE$62</f>
        <v>0</v>
      </c>
      <c r="DO40" s="662">
        <f>'Report 5A'!$AE$63</f>
        <v>0</v>
      </c>
      <c r="DP40" s="662">
        <f>'Report 5A'!$AE$64</f>
        <v>0</v>
      </c>
      <c r="DQ40" s="662">
        <f>'Report 5A'!$AE$65</f>
        <v>0</v>
      </c>
      <c r="DR40" s="675"/>
      <c r="DT40" s="652"/>
    </row>
    <row r="41" spans="1:124">
      <c r="A41" s="675"/>
      <c r="B41" s="653" t="s">
        <v>463</v>
      </c>
      <c r="C41" s="654">
        <v>1</v>
      </c>
      <c r="D41" s="655" t="str">
        <f>'Information Input'!$M$14</f>
        <v xml:space="preserve">      -      </v>
      </c>
      <c r="E41" s="655" t="s">
        <v>24</v>
      </c>
      <c r="F41" s="656">
        <f t="shared" si="0"/>
        <v>43466</v>
      </c>
      <c r="G41" s="656">
        <f t="shared" si="1"/>
        <v>43555</v>
      </c>
      <c r="H41" s="656">
        <f>'Information Input'!$H$35</f>
        <v>43555</v>
      </c>
      <c r="I41" s="655" t="str">
        <f>'Information Input'!$J$22</f>
        <v>Quarterly</v>
      </c>
      <c r="J41" s="656">
        <f>'Information Input'!$H$30</f>
        <v>43555</v>
      </c>
      <c r="K41" s="655">
        <f>'Information Input'!$J$18</f>
        <v>2019</v>
      </c>
      <c r="L41" s="657" t="s">
        <v>365</v>
      </c>
      <c r="M41" s="658" t="s">
        <v>370</v>
      </c>
      <c r="N41" s="659" t="s">
        <v>462</v>
      </c>
      <c r="O41" s="660" t="s">
        <v>446</v>
      </c>
      <c r="P41" s="655">
        <v>31</v>
      </c>
      <c r="Q41" s="667" t="s">
        <v>550</v>
      </c>
      <c r="R41" s="659" t="s">
        <v>156</v>
      </c>
      <c r="S41" s="661">
        <f>'Report 1'!$C$18</f>
        <v>0</v>
      </c>
      <c r="T41" s="662">
        <f>'Report 1'!$C$51</f>
        <v>0</v>
      </c>
      <c r="U41" s="663">
        <f>'Report 1'!$C$137</f>
        <v>0</v>
      </c>
      <c r="V41" s="675"/>
      <c r="AK41" s="675"/>
      <c r="AL41" s="664" t="s">
        <v>463</v>
      </c>
      <c r="AM41" s="665">
        <v>2</v>
      </c>
      <c r="AN41" s="665" t="str">
        <f>'Information Input'!$M$14</f>
        <v xml:space="preserve">      -      </v>
      </c>
      <c r="AO41" s="665" t="s">
        <v>24</v>
      </c>
      <c r="AP41" s="656">
        <f t="shared" si="2"/>
        <v>43466</v>
      </c>
      <c r="AQ41" s="656">
        <f t="shared" si="3"/>
        <v>43555</v>
      </c>
      <c r="AR41" s="656">
        <f>'Information Input'!$H$35</f>
        <v>43555</v>
      </c>
      <c r="AS41" s="665" t="str">
        <f>'Information Input'!$J$22</f>
        <v>Quarterly</v>
      </c>
      <c r="AT41" s="656">
        <f>'Information Input'!$H$30</f>
        <v>43555</v>
      </c>
      <c r="AU41" s="665">
        <f>'Information Input'!$J$18</f>
        <v>2019</v>
      </c>
      <c r="AV41" s="665">
        <v>208</v>
      </c>
      <c r="AW41" s="665" t="s">
        <v>370</v>
      </c>
      <c r="AX41" s="665" t="s">
        <v>462</v>
      </c>
      <c r="AY41" s="666" t="s">
        <v>446</v>
      </c>
      <c r="AZ41" s="665">
        <v>40</v>
      </c>
      <c r="BA41" s="659" t="s">
        <v>650</v>
      </c>
      <c r="BB41" s="661" t="s">
        <v>158</v>
      </c>
      <c r="BC41" s="668">
        <f>'Report 2'!$H$47</f>
        <v>0</v>
      </c>
      <c r="BD41" s="668">
        <f>'Report 2'!$I$47</f>
        <v>0</v>
      </c>
      <c r="BE41" s="668">
        <f>'Report 2'!$J$47</f>
        <v>0</v>
      </c>
      <c r="BF41" s="668">
        <f>'Report 2'!$K$47</f>
        <v>0</v>
      </c>
      <c r="BG41" s="668">
        <f>'Report 2'!$L$47</f>
        <v>0</v>
      </c>
      <c r="BH41" s="668">
        <f>'Report 2'!$M$47</f>
        <v>0</v>
      </c>
      <c r="BI41" s="668">
        <f>'Report 2'!$N$47</f>
        <v>0</v>
      </c>
      <c r="BJ41" s="675"/>
      <c r="BK41" s="659" t="s">
        <v>463</v>
      </c>
      <c r="BL41" s="655">
        <v>3</v>
      </c>
      <c r="BM41" s="655" t="str">
        <f>'Information Input'!$M$14</f>
        <v xml:space="preserve">      -      </v>
      </c>
      <c r="BN41" s="655" t="s">
        <v>27</v>
      </c>
      <c r="BO41" s="656">
        <f t="shared" si="13"/>
        <v>43739</v>
      </c>
      <c r="BP41" s="656">
        <f t="shared" si="14"/>
        <v>43830</v>
      </c>
      <c r="BQ41" s="656">
        <f>'Information Input'!$H$35</f>
        <v>43555</v>
      </c>
      <c r="BR41" s="655" t="str">
        <f>'Information Input'!$J$22</f>
        <v>Quarterly</v>
      </c>
      <c r="BS41" s="656">
        <f>'Information Input'!$H$30</f>
        <v>43555</v>
      </c>
      <c r="BT41" s="655">
        <f>'Information Input'!$J$18</f>
        <v>2019</v>
      </c>
      <c r="BU41" s="657" t="s">
        <v>365</v>
      </c>
      <c r="BV41" s="658" t="s">
        <v>370</v>
      </c>
      <c r="BW41" s="659" t="s">
        <v>462</v>
      </c>
      <c r="BX41" s="655">
        <v>3</v>
      </c>
      <c r="BY41" s="667" t="s">
        <v>544</v>
      </c>
      <c r="BZ41" s="667" t="s">
        <v>54</v>
      </c>
      <c r="CA41" s="661">
        <f>'Report 3'!$G$18</f>
        <v>0</v>
      </c>
      <c r="CB41" s="675"/>
      <c r="CC41" s="660" t="s">
        <v>463</v>
      </c>
      <c r="CD41" s="1000" t="s">
        <v>447</v>
      </c>
      <c r="CE41" s="1000" t="str">
        <f>'Information Input'!$M$14</f>
        <v xml:space="preserve">      -      </v>
      </c>
      <c r="CF41" s="669" t="s">
        <v>24</v>
      </c>
      <c r="CG41" s="670">
        <f t="shared" si="6"/>
        <v>43466</v>
      </c>
      <c r="CH41" s="670">
        <f t="shared" si="7"/>
        <v>43555</v>
      </c>
      <c r="CI41" s="670">
        <f>'Information Input'!$H$35</f>
        <v>43555</v>
      </c>
      <c r="CJ41" s="669" t="str">
        <f>'Information Input'!$J$22</f>
        <v>Quarterly</v>
      </c>
      <c r="CK41" s="670">
        <f>'Information Input'!$H$30</f>
        <v>43555</v>
      </c>
      <c r="CL41" s="669">
        <f>'Information Input'!$J$18</f>
        <v>2019</v>
      </c>
      <c r="CM41" s="1001" t="s">
        <v>365</v>
      </c>
      <c r="CN41" s="1000" t="s">
        <v>370</v>
      </c>
      <c r="CO41" s="660" t="s">
        <v>462</v>
      </c>
      <c r="CP41" s="660" t="s">
        <v>446</v>
      </c>
      <c r="CQ41" s="669">
        <v>40</v>
      </c>
      <c r="CR41" s="660" t="s">
        <v>650</v>
      </c>
      <c r="CS41" s="660" t="s">
        <v>158</v>
      </c>
      <c r="CT41" s="1002">
        <f>'Report 1'!$C$18</f>
        <v>0</v>
      </c>
      <c r="CU41" s="1003">
        <f>SUMIF('Report 4A'!$G$16:$G$95,$CQ41,'Report 4A'!$K$16:$K$95)</f>
        <v>0</v>
      </c>
      <c r="CV41" s="1004">
        <f t="shared" si="8"/>
        <v>0</v>
      </c>
      <c r="CW41" s="675"/>
      <c r="CX41" s="664" t="s">
        <v>463</v>
      </c>
      <c r="CY41" s="655" t="s">
        <v>283</v>
      </c>
      <c r="CZ41" s="655" t="str">
        <f>'Information Input'!$M$14</f>
        <v xml:space="preserve">      -      </v>
      </c>
      <c r="DA41" s="656">
        <f>'Information Input'!$H$35</f>
        <v>43555</v>
      </c>
      <c r="DB41" s="655" t="str">
        <f>'Information Input'!$J$22</f>
        <v>Quarterly</v>
      </c>
      <c r="DC41" s="670">
        <f>'Information Input'!$H$30</f>
        <v>43555</v>
      </c>
      <c r="DD41" s="671" t="str">
        <f>TEXT('Report 5A'!$AF$17,"YYYYMM")</f>
        <v>201610</v>
      </c>
      <c r="DE41" s="659" t="s">
        <v>462</v>
      </c>
      <c r="DF41" s="659" t="s">
        <v>448</v>
      </c>
      <c r="DG41" s="662">
        <f>'Report 5A'!$AF$55</f>
        <v>0</v>
      </c>
      <c r="DH41" s="668">
        <f>'Report 5A'!$AF$56</f>
        <v>0</v>
      </c>
      <c r="DI41" s="662">
        <f>'Report 5A'!$AF$57</f>
        <v>0</v>
      </c>
      <c r="DJ41" s="662">
        <f>'Report 5A'!$AF$58</f>
        <v>0</v>
      </c>
      <c r="DK41" s="662">
        <f>'Report 5A'!$AF$59</f>
        <v>0</v>
      </c>
      <c r="DL41" s="662">
        <f>'Report 5A'!$AF$60</f>
        <v>0</v>
      </c>
      <c r="DM41" s="662">
        <f>'Report 5A'!$AF$61</f>
        <v>0</v>
      </c>
      <c r="DN41" s="662">
        <f>'Report 5A'!$AF$62</f>
        <v>0</v>
      </c>
      <c r="DO41" s="662">
        <f>'Report 5A'!$AF$63</f>
        <v>0</v>
      </c>
      <c r="DP41" s="662">
        <f>'Report 5A'!$AF$64</f>
        <v>0</v>
      </c>
      <c r="DQ41" s="662">
        <f>'Report 5A'!$AF$65</f>
        <v>0</v>
      </c>
      <c r="DR41" s="675"/>
      <c r="DT41" s="652"/>
    </row>
    <row r="42" spans="1:124">
      <c r="A42" s="675"/>
      <c r="B42" s="653" t="s">
        <v>463</v>
      </c>
      <c r="C42" s="654">
        <v>1</v>
      </c>
      <c r="D42" s="655" t="str">
        <f>'Information Input'!$M$14</f>
        <v xml:space="preserve">      -      </v>
      </c>
      <c r="E42" s="655" t="s">
        <v>24</v>
      </c>
      <c r="F42" s="656">
        <f t="shared" si="0"/>
        <v>43466</v>
      </c>
      <c r="G42" s="656">
        <f t="shared" si="1"/>
        <v>43555</v>
      </c>
      <c r="H42" s="656">
        <f>'Information Input'!$H$35</f>
        <v>43555</v>
      </c>
      <c r="I42" s="655" t="str">
        <f>'Information Input'!$J$22</f>
        <v>Quarterly</v>
      </c>
      <c r="J42" s="656">
        <f>'Information Input'!$H$30</f>
        <v>43555</v>
      </c>
      <c r="K42" s="655">
        <f>'Information Input'!$J$18</f>
        <v>2019</v>
      </c>
      <c r="L42" s="657" t="s">
        <v>365</v>
      </c>
      <c r="M42" s="658" t="s">
        <v>370</v>
      </c>
      <c r="N42" s="659" t="s">
        <v>462</v>
      </c>
      <c r="O42" s="660" t="s">
        <v>446</v>
      </c>
      <c r="P42" s="655">
        <v>32</v>
      </c>
      <c r="Q42" s="667" t="s">
        <v>551</v>
      </c>
      <c r="R42" s="659" t="s">
        <v>158</v>
      </c>
      <c r="S42" s="661">
        <f>'Report 1'!$C$18</f>
        <v>0</v>
      </c>
      <c r="T42" s="662">
        <f>'Report 1'!$C$52</f>
        <v>0</v>
      </c>
      <c r="U42" s="663">
        <f>'Report 1'!$C$138</f>
        <v>0</v>
      </c>
      <c r="V42" s="675"/>
      <c r="AK42" s="675"/>
      <c r="AL42" s="664" t="s">
        <v>463</v>
      </c>
      <c r="AM42" s="665">
        <v>2</v>
      </c>
      <c r="AN42" s="665" t="str">
        <f>'Information Input'!$M$14</f>
        <v xml:space="preserve">      -      </v>
      </c>
      <c r="AO42" s="665" t="s">
        <v>24</v>
      </c>
      <c r="AP42" s="656">
        <f t="shared" si="2"/>
        <v>43466</v>
      </c>
      <c r="AQ42" s="656">
        <f t="shared" si="3"/>
        <v>43555</v>
      </c>
      <c r="AR42" s="656">
        <f>'Information Input'!$H$35</f>
        <v>43555</v>
      </c>
      <c r="AS42" s="665" t="str">
        <f>'Information Input'!$J$22</f>
        <v>Quarterly</v>
      </c>
      <c r="AT42" s="656">
        <f>'Information Input'!$H$30</f>
        <v>43555</v>
      </c>
      <c r="AU42" s="665">
        <f>'Information Input'!$J$18</f>
        <v>2019</v>
      </c>
      <c r="AV42" s="665">
        <v>208</v>
      </c>
      <c r="AW42" s="665" t="s">
        <v>370</v>
      </c>
      <c r="AX42" s="665" t="s">
        <v>462</v>
      </c>
      <c r="AY42" s="666" t="s">
        <v>446</v>
      </c>
      <c r="AZ42" s="665">
        <v>41</v>
      </c>
      <c r="BA42" s="659" t="s">
        <v>651</v>
      </c>
      <c r="BB42" s="661" t="s">
        <v>158</v>
      </c>
      <c r="BC42" s="668">
        <f>'Report 2'!$H$48</f>
        <v>0</v>
      </c>
      <c r="BD42" s="668">
        <f>'Report 2'!$I$48</f>
        <v>0</v>
      </c>
      <c r="BE42" s="668">
        <f>'Report 2'!$J$48</f>
        <v>0</v>
      </c>
      <c r="BF42" s="668">
        <f>'Report 2'!$K$48</f>
        <v>0</v>
      </c>
      <c r="BG42" s="668">
        <f>'Report 2'!$L$48</f>
        <v>0</v>
      </c>
      <c r="BH42" s="668">
        <f>'Report 2'!$M$48</f>
        <v>0</v>
      </c>
      <c r="BI42" s="668">
        <f>'Report 2'!$N$48</f>
        <v>0</v>
      </c>
      <c r="BJ42" s="675"/>
      <c r="BK42" s="659" t="s">
        <v>463</v>
      </c>
      <c r="BL42" s="655">
        <v>3</v>
      </c>
      <c r="BM42" s="655" t="str">
        <f>'Information Input'!$M$14</f>
        <v xml:space="preserve">      -      </v>
      </c>
      <c r="BN42" s="655" t="s">
        <v>27</v>
      </c>
      <c r="BO42" s="656">
        <f t="shared" si="13"/>
        <v>43739</v>
      </c>
      <c r="BP42" s="656">
        <f t="shared" si="14"/>
        <v>43830</v>
      </c>
      <c r="BQ42" s="656">
        <f>'Information Input'!$H$35</f>
        <v>43555</v>
      </c>
      <c r="BR42" s="655" t="str">
        <f>'Information Input'!$J$22</f>
        <v>Quarterly</v>
      </c>
      <c r="BS42" s="656">
        <f>'Information Input'!$H$30</f>
        <v>43555</v>
      </c>
      <c r="BT42" s="655">
        <f>'Information Input'!$J$18</f>
        <v>2019</v>
      </c>
      <c r="BU42" s="657" t="s">
        <v>365</v>
      </c>
      <c r="BV42" s="658" t="s">
        <v>370</v>
      </c>
      <c r="BW42" s="659" t="s">
        <v>462</v>
      </c>
      <c r="BX42" s="655">
        <v>4</v>
      </c>
      <c r="BY42" s="667" t="s">
        <v>544</v>
      </c>
      <c r="BZ42" s="667" t="s">
        <v>55</v>
      </c>
      <c r="CA42" s="661">
        <f>'Report 3'!$G$19</f>
        <v>0</v>
      </c>
      <c r="CB42" s="675"/>
      <c r="CC42" s="660" t="s">
        <v>463</v>
      </c>
      <c r="CD42" s="1000" t="s">
        <v>447</v>
      </c>
      <c r="CE42" s="1000" t="str">
        <f>'Information Input'!$M$14</f>
        <v xml:space="preserve">      -      </v>
      </c>
      <c r="CF42" s="669" t="s">
        <v>24</v>
      </c>
      <c r="CG42" s="670">
        <f t="shared" si="6"/>
        <v>43466</v>
      </c>
      <c r="CH42" s="670">
        <f t="shared" si="7"/>
        <v>43555</v>
      </c>
      <c r="CI42" s="670">
        <f>'Information Input'!$H$35</f>
        <v>43555</v>
      </c>
      <c r="CJ42" s="669" t="str">
        <f>'Information Input'!$J$22</f>
        <v>Quarterly</v>
      </c>
      <c r="CK42" s="670">
        <f>'Information Input'!$H$30</f>
        <v>43555</v>
      </c>
      <c r="CL42" s="669">
        <f>'Information Input'!$J$18</f>
        <v>2019</v>
      </c>
      <c r="CM42" s="1001" t="s">
        <v>365</v>
      </c>
      <c r="CN42" s="1000" t="s">
        <v>370</v>
      </c>
      <c r="CO42" s="660" t="s">
        <v>462</v>
      </c>
      <c r="CP42" s="660" t="s">
        <v>446</v>
      </c>
      <c r="CQ42" s="669">
        <v>41</v>
      </c>
      <c r="CR42" s="660" t="s">
        <v>651</v>
      </c>
      <c r="CS42" s="660" t="s">
        <v>158</v>
      </c>
      <c r="CT42" s="1002">
        <f>'Report 1'!$C$18</f>
        <v>0</v>
      </c>
      <c r="CU42" s="1003">
        <f>SUMIF('Report 4A'!$G$16:$G$95,$CQ42,'Report 4A'!$K$16:$K$95)</f>
        <v>0</v>
      </c>
      <c r="CV42" s="1004">
        <f t="shared" si="8"/>
        <v>0</v>
      </c>
      <c r="CW42" s="675"/>
      <c r="CX42" s="664" t="s">
        <v>463</v>
      </c>
      <c r="CY42" s="655" t="s">
        <v>283</v>
      </c>
      <c r="CZ42" s="655" t="str">
        <f>'Information Input'!$M$14</f>
        <v xml:space="preserve">      -      </v>
      </c>
      <c r="DA42" s="670">
        <f>'Information Input'!$H$35</f>
        <v>43555</v>
      </c>
      <c r="DB42" s="655" t="str">
        <f>'Information Input'!$J$22</f>
        <v>Quarterly</v>
      </c>
      <c r="DC42" s="670">
        <f>'Information Input'!$H$30</f>
        <v>43555</v>
      </c>
      <c r="DD42" s="671" t="str">
        <f>TEXT('Report 5A'!$AG$17,"YYYYMM")</f>
        <v>201609</v>
      </c>
      <c r="DE42" s="659" t="s">
        <v>462</v>
      </c>
      <c r="DF42" s="659" t="s">
        <v>448</v>
      </c>
      <c r="DG42" s="662">
        <f>'Report 5A'!$AG$55</f>
        <v>0</v>
      </c>
      <c r="DH42" s="668">
        <f>'Report 5A'!$AG$56</f>
        <v>0</v>
      </c>
      <c r="DI42" s="662">
        <f>'Report 5A'!$AG$57</f>
        <v>0</v>
      </c>
      <c r="DJ42" s="662">
        <f>'Report 5A'!$AG$58</f>
        <v>0</v>
      </c>
      <c r="DK42" s="662">
        <f>'Report 5A'!$AG$59</f>
        <v>0</v>
      </c>
      <c r="DL42" s="662">
        <f>'Report 5A'!$AG$60</f>
        <v>0</v>
      </c>
      <c r="DM42" s="662">
        <f>'Report 5A'!$AG$61</f>
        <v>0</v>
      </c>
      <c r="DN42" s="662">
        <f>'Report 5A'!$AG$62</f>
        <v>0</v>
      </c>
      <c r="DO42" s="662">
        <f>'Report 5A'!$AG$63</f>
        <v>0</v>
      </c>
      <c r="DP42" s="662">
        <f>'Report 5A'!$AG$64</f>
        <v>0</v>
      </c>
      <c r="DQ42" s="662">
        <f>'Report 5A'!$AG$65</f>
        <v>0</v>
      </c>
      <c r="DR42" s="675"/>
      <c r="DT42" s="652"/>
    </row>
    <row r="43" spans="1:124">
      <c r="A43" s="675"/>
      <c r="B43" s="653" t="s">
        <v>463</v>
      </c>
      <c r="C43" s="654">
        <v>1</v>
      </c>
      <c r="D43" s="655" t="str">
        <f>'Information Input'!$M$14</f>
        <v xml:space="preserve">      -      </v>
      </c>
      <c r="E43" s="655" t="s">
        <v>24</v>
      </c>
      <c r="F43" s="656">
        <f t="shared" si="0"/>
        <v>43466</v>
      </c>
      <c r="G43" s="656">
        <f t="shared" si="1"/>
        <v>43555</v>
      </c>
      <c r="H43" s="656">
        <f>'Information Input'!$H$35</f>
        <v>43555</v>
      </c>
      <c r="I43" s="655" t="str">
        <f>'Information Input'!$J$22</f>
        <v>Quarterly</v>
      </c>
      <c r="J43" s="656">
        <f>'Information Input'!$H$30</f>
        <v>43555</v>
      </c>
      <c r="K43" s="655">
        <f>'Information Input'!$J$18</f>
        <v>2019</v>
      </c>
      <c r="L43" s="657" t="s">
        <v>365</v>
      </c>
      <c r="M43" s="658" t="s">
        <v>370</v>
      </c>
      <c r="N43" s="659" t="s">
        <v>462</v>
      </c>
      <c r="O43" s="660" t="s">
        <v>446</v>
      </c>
      <c r="P43" s="655">
        <v>33</v>
      </c>
      <c r="Q43" s="667" t="s">
        <v>112</v>
      </c>
      <c r="R43" s="659" t="s">
        <v>156</v>
      </c>
      <c r="S43" s="661">
        <f>'Report 1'!$C$18</f>
        <v>0</v>
      </c>
      <c r="T43" s="662">
        <f>'Report 1'!$C$53</f>
        <v>0</v>
      </c>
      <c r="U43" s="663">
        <f>'Report 1'!$C$139</f>
        <v>0</v>
      </c>
      <c r="V43" s="675"/>
      <c r="AK43" s="675"/>
      <c r="AL43" s="664" t="s">
        <v>463</v>
      </c>
      <c r="AM43" s="665">
        <v>2</v>
      </c>
      <c r="AN43" s="665" t="str">
        <f>'Information Input'!$M$14</f>
        <v xml:space="preserve">      -      </v>
      </c>
      <c r="AO43" s="665" t="s">
        <v>24</v>
      </c>
      <c r="AP43" s="656">
        <f t="shared" si="2"/>
        <v>43466</v>
      </c>
      <c r="AQ43" s="656">
        <f t="shared" si="3"/>
        <v>43555</v>
      </c>
      <c r="AR43" s="656">
        <f>'Information Input'!$H$35</f>
        <v>43555</v>
      </c>
      <c r="AS43" s="665" t="str">
        <f>'Information Input'!$J$22</f>
        <v>Quarterly</v>
      </c>
      <c r="AT43" s="656">
        <f>'Information Input'!$H$30</f>
        <v>43555</v>
      </c>
      <c r="AU43" s="665">
        <f>'Information Input'!$J$18</f>
        <v>2019</v>
      </c>
      <c r="AV43" s="665">
        <v>208</v>
      </c>
      <c r="AW43" s="665" t="s">
        <v>370</v>
      </c>
      <c r="AX43" s="665" t="s">
        <v>462</v>
      </c>
      <c r="AY43" s="666" t="s">
        <v>446</v>
      </c>
      <c r="AZ43" s="665">
        <v>42</v>
      </c>
      <c r="BA43" s="667" t="s">
        <v>617</v>
      </c>
      <c r="BB43" s="661" t="s">
        <v>156</v>
      </c>
      <c r="BC43" s="668">
        <f>'Report 2'!$H$49</f>
        <v>0</v>
      </c>
      <c r="BD43" s="668">
        <f>'Report 2'!$I$49</f>
        <v>0</v>
      </c>
      <c r="BE43" s="668">
        <f>'Report 2'!$J$49</f>
        <v>0</v>
      </c>
      <c r="BF43" s="668">
        <f>'Report 2'!$K$49</f>
        <v>0</v>
      </c>
      <c r="BG43" s="668">
        <f>'Report 2'!$L$49</f>
        <v>0</v>
      </c>
      <c r="BH43" s="668">
        <f>'Report 2'!$M$49</f>
        <v>0</v>
      </c>
      <c r="BI43" s="668">
        <f>'Report 2'!$N$49</f>
        <v>0</v>
      </c>
      <c r="BJ43" s="675"/>
      <c r="BK43" s="659" t="s">
        <v>463</v>
      </c>
      <c r="BL43" s="655">
        <v>3</v>
      </c>
      <c r="BM43" s="655" t="str">
        <f>'Information Input'!$M$14</f>
        <v xml:space="preserve">      -      </v>
      </c>
      <c r="BN43" s="655" t="s">
        <v>27</v>
      </c>
      <c r="BO43" s="656">
        <f t="shared" si="13"/>
        <v>43739</v>
      </c>
      <c r="BP43" s="656">
        <f t="shared" si="14"/>
        <v>43830</v>
      </c>
      <c r="BQ43" s="656">
        <f>'Information Input'!$H$35</f>
        <v>43555</v>
      </c>
      <c r="BR43" s="655" t="str">
        <f>'Information Input'!$J$22</f>
        <v>Quarterly</v>
      </c>
      <c r="BS43" s="656">
        <f>'Information Input'!$H$30</f>
        <v>43555</v>
      </c>
      <c r="BT43" s="655">
        <f>'Information Input'!$J$18</f>
        <v>2019</v>
      </c>
      <c r="BU43" s="657" t="s">
        <v>365</v>
      </c>
      <c r="BV43" s="658" t="s">
        <v>370</v>
      </c>
      <c r="BW43" s="659" t="s">
        <v>462</v>
      </c>
      <c r="BX43" s="655">
        <v>5</v>
      </c>
      <c r="BY43" s="667" t="s">
        <v>124</v>
      </c>
      <c r="BZ43" s="667" t="s">
        <v>56</v>
      </c>
      <c r="CA43" s="661">
        <f>'Report 3'!$G$20</f>
        <v>0</v>
      </c>
      <c r="CB43" s="675"/>
      <c r="CC43" s="660" t="s">
        <v>463</v>
      </c>
      <c r="CD43" s="1000" t="s">
        <v>447</v>
      </c>
      <c r="CE43" s="1000" t="str">
        <f>'Information Input'!$M$14</f>
        <v xml:space="preserve">      -      </v>
      </c>
      <c r="CF43" s="669" t="s">
        <v>24</v>
      </c>
      <c r="CG43" s="670">
        <f t="shared" ref="CG43:CG45" si="15">DATE(CL43,1,1)</f>
        <v>43466</v>
      </c>
      <c r="CH43" s="670">
        <f t="shared" ref="CH43:CH45" si="16">DATE(CL43,3,31)</f>
        <v>43555</v>
      </c>
      <c r="CI43" s="670">
        <f>'Information Input'!$H$35</f>
        <v>43555</v>
      </c>
      <c r="CJ43" s="669" t="str">
        <f>'Information Input'!$J$22</f>
        <v>Quarterly</v>
      </c>
      <c r="CK43" s="670">
        <f>'Information Input'!$H$30</f>
        <v>43555</v>
      </c>
      <c r="CL43" s="669">
        <f>'Information Input'!$J$18</f>
        <v>2019</v>
      </c>
      <c r="CM43" s="1001" t="s">
        <v>365</v>
      </c>
      <c r="CN43" s="1000" t="s">
        <v>370</v>
      </c>
      <c r="CO43" s="660" t="s">
        <v>462</v>
      </c>
      <c r="CP43" s="660" t="s">
        <v>446</v>
      </c>
      <c r="CQ43" s="669">
        <v>42</v>
      </c>
      <c r="CR43" s="660" t="s">
        <v>617</v>
      </c>
      <c r="CS43" s="660" t="s">
        <v>156</v>
      </c>
      <c r="CT43" s="1002">
        <f>'Report 1'!$C$18</f>
        <v>0</v>
      </c>
      <c r="CU43" s="1003">
        <f>SUMIF('Report 4A'!$G$16:$G$95,$CQ43,'Report 4A'!$K$16:$K$95)</f>
        <v>0</v>
      </c>
      <c r="CV43" s="1004">
        <f t="shared" ref="CV43:CV45" si="17">IF(CT43&lt;&gt;0,CU43/CT43,0)</f>
        <v>0</v>
      </c>
      <c r="CW43" s="675"/>
      <c r="CX43" s="664" t="s">
        <v>463</v>
      </c>
      <c r="CY43" s="655" t="s">
        <v>283</v>
      </c>
      <c r="CZ43" s="655" t="str">
        <f>'Information Input'!$M$14</f>
        <v xml:space="preserve">      -      </v>
      </c>
      <c r="DA43" s="656">
        <f>'Information Input'!$H$35</f>
        <v>43555</v>
      </c>
      <c r="DB43" s="655" t="str">
        <f>'Information Input'!$J$22</f>
        <v>Quarterly</v>
      </c>
      <c r="DC43" s="670">
        <f>'Information Input'!$H$30</f>
        <v>43555</v>
      </c>
      <c r="DD43" s="671" t="str">
        <f>TEXT('Report 5A'!$AH$17,"YYYYMM")</f>
        <v>201608</v>
      </c>
      <c r="DE43" s="659" t="s">
        <v>462</v>
      </c>
      <c r="DF43" s="659" t="s">
        <v>448</v>
      </c>
      <c r="DG43" s="662">
        <f>'Report 5A'!$AH$55</f>
        <v>0</v>
      </c>
      <c r="DH43" s="668">
        <f>'Report 5A'!$AH$56</f>
        <v>0</v>
      </c>
      <c r="DI43" s="662">
        <f>'Report 5A'!$AH$57</f>
        <v>0</v>
      </c>
      <c r="DJ43" s="662">
        <f>'Report 5A'!$AH$58</f>
        <v>0</v>
      </c>
      <c r="DK43" s="662">
        <f>'Report 5A'!$AH$59</f>
        <v>0</v>
      </c>
      <c r="DL43" s="662">
        <f>'Report 5A'!$AH$60</f>
        <v>0</v>
      </c>
      <c r="DM43" s="662">
        <f>'Report 5A'!$AH$61</f>
        <v>0</v>
      </c>
      <c r="DN43" s="662">
        <f>'Report 5A'!$AH$62</f>
        <v>0</v>
      </c>
      <c r="DO43" s="662">
        <f>'Report 5A'!$AH$63</f>
        <v>0</v>
      </c>
      <c r="DP43" s="662">
        <f>'Report 5A'!$AH$64</f>
        <v>0</v>
      </c>
      <c r="DQ43" s="662">
        <f>'Report 5A'!$AH$65</f>
        <v>0</v>
      </c>
      <c r="DR43" s="675"/>
      <c r="DT43" s="652"/>
    </row>
    <row r="44" spans="1:124">
      <c r="A44" s="675"/>
      <c r="B44" s="653" t="s">
        <v>463</v>
      </c>
      <c r="C44" s="654">
        <v>1</v>
      </c>
      <c r="D44" s="655" t="str">
        <f>'Information Input'!$M$14</f>
        <v xml:space="preserve">      -      </v>
      </c>
      <c r="E44" s="655" t="s">
        <v>24</v>
      </c>
      <c r="F44" s="656">
        <f t="shared" ref="F44:F75" si="18">DATE(K44,1,1)</f>
        <v>43466</v>
      </c>
      <c r="G44" s="656">
        <f t="shared" ref="G44:G75" si="19">DATE(K44,3,31)</f>
        <v>43555</v>
      </c>
      <c r="H44" s="656">
        <f>'Information Input'!$H$35</f>
        <v>43555</v>
      </c>
      <c r="I44" s="655" t="str">
        <f>'Information Input'!$J$22</f>
        <v>Quarterly</v>
      </c>
      <c r="J44" s="656">
        <f>'Information Input'!$H$30</f>
        <v>43555</v>
      </c>
      <c r="K44" s="655">
        <f>'Information Input'!$J$18</f>
        <v>2019</v>
      </c>
      <c r="L44" s="657" t="s">
        <v>365</v>
      </c>
      <c r="M44" s="658" t="s">
        <v>370</v>
      </c>
      <c r="N44" s="659" t="s">
        <v>462</v>
      </c>
      <c r="O44" s="660" t="s">
        <v>446</v>
      </c>
      <c r="P44" s="655">
        <v>34</v>
      </c>
      <c r="Q44" s="667" t="s">
        <v>113</v>
      </c>
      <c r="R44" s="659" t="s">
        <v>158</v>
      </c>
      <c r="S44" s="661">
        <f>'Report 1'!$C$18</f>
        <v>0</v>
      </c>
      <c r="T44" s="662">
        <f>'Report 1'!$C$54</f>
        <v>0</v>
      </c>
      <c r="U44" s="663">
        <f>'Report 1'!$C$140</f>
        <v>0</v>
      </c>
      <c r="V44" s="675"/>
      <c r="AK44" s="675"/>
      <c r="AL44" s="664" t="s">
        <v>463</v>
      </c>
      <c r="AM44" s="665">
        <v>2</v>
      </c>
      <c r="AN44" s="665" t="str">
        <f>'Information Input'!$M$14</f>
        <v xml:space="preserve">      -      </v>
      </c>
      <c r="AO44" s="665" t="s">
        <v>24</v>
      </c>
      <c r="AP44" s="656">
        <f t="shared" si="2"/>
        <v>43466</v>
      </c>
      <c r="AQ44" s="656">
        <f t="shared" si="3"/>
        <v>43555</v>
      </c>
      <c r="AR44" s="656">
        <f>'Information Input'!$H$35</f>
        <v>43555</v>
      </c>
      <c r="AS44" s="665" t="str">
        <f>'Information Input'!$J$22</f>
        <v>Quarterly</v>
      </c>
      <c r="AT44" s="656">
        <f>'Information Input'!$H$30</f>
        <v>43555</v>
      </c>
      <c r="AU44" s="665">
        <f>'Information Input'!$J$18</f>
        <v>2019</v>
      </c>
      <c r="AV44" s="665">
        <v>208</v>
      </c>
      <c r="AW44" s="665" t="s">
        <v>370</v>
      </c>
      <c r="AX44" s="665" t="s">
        <v>462</v>
      </c>
      <c r="AY44" s="666" t="s">
        <v>446</v>
      </c>
      <c r="AZ44" s="665">
        <v>43</v>
      </c>
      <c r="BA44" s="667" t="s">
        <v>644</v>
      </c>
      <c r="BB44" s="661" t="s">
        <v>156</v>
      </c>
      <c r="BC44" s="668">
        <f>'Report 2'!$H$50</f>
        <v>0</v>
      </c>
      <c r="BD44" s="668">
        <f>'Report 2'!$I$50</f>
        <v>0</v>
      </c>
      <c r="BE44" s="668">
        <f>'Report 2'!$J$50</f>
        <v>0</v>
      </c>
      <c r="BF44" s="668">
        <f>'Report 2'!$K$50</f>
        <v>0</v>
      </c>
      <c r="BG44" s="668">
        <f>'Report 2'!$L$50</f>
        <v>0</v>
      </c>
      <c r="BH44" s="668">
        <f>'Report 2'!$M$50</f>
        <v>0</v>
      </c>
      <c r="BI44" s="668">
        <f>'Report 2'!$N$50</f>
        <v>0</v>
      </c>
      <c r="BJ44" s="675"/>
      <c r="BK44" s="659" t="s">
        <v>463</v>
      </c>
      <c r="BL44" s="655">
        <v>3</v>
      </c>
      <c r="BM44" s="655" t="str">
        <f>'Information Input'!$M$14</f>
        <v xml:space="preserve">      -      </v>
      </c>
      <c r="BN44" s="655" t="s">
        <v>27</v>
      </c>
      <c r="BO44" s="656">
        <f t="shared" si="13"/>
        <v>43739</v>
      </c>
      <c r="BP44" s="656">
        <f t="shared" si="14"/>
        <v>43830</v>
      </c>
      <c r="BQ44" s="656">
        <f>'Information Input'!$H$35</f>
        <v>43555</v>
      </c>
      <c r="BR44" s="655" t="str">
        <f>'Information Input'!$J$22</f>
        <v>Quarterly</v>
      </c>
      <c r="BS44" s="656">
        <f>'Information Input'!$H$30</f>
        <v>43555</v>
      </c>
      <c r="BT44" s="655">
        <f>'Information Input'!$J$18</f>
        <v>2019</v>
      </c>
      <c r="BU44" s="657" t="s">
        <v>365</v>
      </c>
      <c r="BV44" s="658" t="s">
        <v>370</v>
      </c>
      <c r="BW44" s="659" t="s">
        <v>462</v>
      </c>
      <c r="BX44" s="655">
        <v>6</v>
      </c>
      <c r="BY44" s="667" t="s">
        <v>125</v>
      </c>
      <c r="BZ44" s="667" t="s">
        <v>56</v>
      </c>
      <c r="CA44" s="661">
        <f>'Report 3'!$G$21</f>
        <v>0</v>
      </c>
      <c r="CB44" s="675"/>
      <c r="CC44" s="660" t="s">
        <v>463</v>
      </c>
      <c r="CD44" s="1000" t="s">
        <v>447</v>
      </c>
      <c r="CE44" s="1000" t="str">
        <f>'Information Input'!$M$14</f>
        <v xml:space="preserve">      -      </v>
      </c>
      <c r="CF44" s="669" t="s">
        <v>24</v>
      </c>
      <c r="CG44" s="670">
        <f t="shared" si="15"/>
        <v>43466</v>
      </c>
      <c r="CH44" s="670">
        <f t="shared" si="16"/>
        <v>43555</v>
      </c>
      <c r="CI44" s="670">
        <f>'Information Input'!$H$35</f>
        <v>43555</v>
      </c>
      <c r="CJ44" s="669" t="str">
        <f>'Information Input'!$J$22</f>
        <v>Quarterly</v>
      </c>
      <c r="CK44" s="670">
        <f>'Information Input'!$H$30</f>
        <v>43555</v>
      </c>
      <c r="CL44" s="669">
        <f>'Information Input'!$J$18</f>
        <v>2019</v>
      </c>
      <c r="CM44" s="1001" t="s">
        <v>365</v>
      </c>
      <c r="CN44" s="1000" t="s">
        <v>370</v>
      </c>
      <c r="CO44" s="660" t="s">
        <v>462</v>
      </c>
      <c r="CP44" s="660" t="s">
        <v>446</v>
      </c>
      <c r="CQ44" s="669">
        <v>43</v>
      </c>
      <c r="CR44" s="660" t="s">
        <v>644</v>
      </c>
      <c r="CS44" s="660" t="s">
        <v>156</v>
      </c>
      <c r="CT44" s="1002">
        <f>'Report 1'!$C$18</f>
        <v>0</v>
      </c>
      <c r="CU44" s="1003">
        <f>SUMIF('Report 4A'!$G$16:$G$95,$CQ44,'Report 4A'!$K$16:$K$95)</f>
        <v>0</v>
      </c>
      <c r="CV44" s="1004">
        <f t="shared" si="17"/>
        <v>0</v>
      </c>
      <c r="CW44" s="675"/>
      <c r="CX44" s="664" t="s">
        <v>463</v>
      </c>
      <c r="CY44" s="655" t="s">
        <v>283</v>
      </c>
      <c r="CZ44" s="655" t="str">
        <f>'Information Input'!$M$14</f>
        <v xml:space="preserve">      -      </v>
      </c>
      <c r="DA44" s="656">
        <f>'Information Input'!$H$35</f>
        <v>43555</v>
      </c>
      <c r="DB44" s="655" t="str">
        <f>'Information Input'!$J$22</f>
        <v>Quarterly</v>
      </c>
      <c r="DC44" s="670">
        <f>'Information Input'!$H$30</f>
        <v>43555</v>
      </c>
      <c r="DD44" s="671" t="str">
        <f>TEXT('Report 5A'!$AI$17,"YYYYMM")</f>
        <v>201607</v>
      </c>
      <c r="DE44" s="659" t="s">
        <v>462</v>
      </c>
      <c r="DF44" s="659" t="s">
        <v>448</v>
      </c>
      <c r="DG44" s="662">
        <f>'Report 5A'!$AI$55</f>
        <v>0</v>
      </c>
      <c r="DH44" s="668">
        <f>'Report 5A'!$AI$56</f>
        <v>0</v>
      </c>
      <c r="DI44" s="662">
        <f>'Report 5A'!$AI$57</f>
        <v>0</v>
      </c>
      <c r="DJ44" s="662">
        <f>'Report 5A'!$AI$58</f>
        <v>0</v>
      </c>
      <c r="DK44" s="662">
        <f>'Report 5A'!$AI$59</f>
        <v>0</v>
      </c>
      <c r="DL44" s="662">
        <f>'Report 5A'!$AI$60</f>
        <v>0</v>
      </c>
      <c r="DM44" s="662">
        <f>'Report 5A'!$AI$61</f>
        <v>0</v>
      </c>
      <c r="DN44" s="662">
        <f>'Report 5A'!$AI$62</f>
        <v>0</v>
      </c>
      <c r="DO44" s="662">
        <f>'Report 5A'!$AI$63</f>
        <v>0</v>
      </c>
      <c r="DP44" s="662">
        <f>'Report 5A'!$AI$64</f>
        <v>0</v>
      </c>
      <c r="DQ44" s="662">
        <f>'Report 5A'!$AI$65</f>
        <v>0</v>
      </c>
      <c r="DR44" s="675"/>
      <c r="DT44" s="652"/>
    </row>
    <row r="45" spans="1:124">
      <c r="A45" s="675"/>
      <c r="B45" s="653" t="s">
        <v>463</v>
      </c>
      <c r="C45" s="654">
        <v>1</v>
      </c>
      <c r="D45" s="655" t="str">
        <f>'Information Input'!$M$14</f>
        <v xml:space="preserve">      -      </v>
      </c>
      <c r="E45" s="655" t="s">
        <v>24</v>
      </c>
      <c r="F45" s="656">
        <f t="shared" si="18"/>
        <v>43466</v>
      </c>
      <c r="G45" s="656">
        <f t="shared" si="19"/>
        <v>43555</v>
      </c>
      <c r="H45" s="656">
        <f>'Information Input'!$H$35</f>
        <v>43555</v>
      </c>
      <c r="I45" s="655" t="str">
        <f>'Information Input'!$J$22</f>
        <v>Quarterly</v>
      </c>
      <c r="J45" s="656">
        <f>'Information Input'!$H$30</f>
        <v>43555</v>
      </c>
      <c r="K45" s="655">
        <f>'Information Input'!$J$18</f>
        <v>2019</v>
      </c>
      <c r="L45" s="657" t="s">
        <v>365</v>
      </c>
      <c r="M45" s="658" t="s">
        <v>370</v>
      </c>
      <c r="N45" s="659" t="s">
        <v>462</v>
      </c>
      <c r="O45" s="660" t="s">
        <v>446</v>
      </c>
      <c r="P45" s="655">
        <v>35</v>
      </c>
      <c r="Q45" s="667" t="s">
        <v>133</v>
      </c>
      <c r="R45" s="659" t="s">
        <v>151</v>
      </c>
      <c r="S45" s="661">
        <f>'Report 1'!$C$18</f>
        <v>0</v>
      </c>
      <c r="T45" s="662">
        <f>'Report 1'!$C$55</f>
        <v>0</v>
      </c>
      <c r="U45" s="663">
        <f>'Report 1'!$C$141</f>
        <v>0</v>
      </c>
      <c r="V45" s="675"/>
      <c r="AK45" s="675"/>
      <c r="AL45" s="664" t="s">
        <v>463</v>
      </c>
      <c r="AM45" s="665">
        <v>2</v>
      </c>
      <c r="AN45" s="665" t="str">
        <f>'Information Input'!$M$14</f>
        <v xml:space="preserve">      -      </v>
      </c>
      <c r="AO45" s="665" t="s">
        <v>24</v>
      </c>
      <c r="AP45" s="656">
        <f t="shared" si="2"/>
        <v>43466</v>
      </c>
      <c r="AQ45" s="656">
        <f t="shared" si="3"/>
        <v>43555</v>
      </c>
      <c r="AR45" s="656">
        <f>'Information Input'!$H$35</f>
        <v>43555</v>
      </c>
      <c r="AS45" s="665" t="str">
        <f>'Information Input'!$J$22</f>
        <v>Quarterly</v>
      </c>
      <c r="AT45" s="656">
        <f>'Information Input'!$H$30</f>
        <v>43555</v>
      </c>
      <c r="AU45" s="665">
        <f>'Information Input'!$J$18</f>
        <v>2019</v>
      </c>
      <c r="AV45" s="665">
        <v>208</v>
      </c>
      <c r="AW45" s="665" t="s">
        <v>370</v>
      </c>
      <c r="AX45" s="665" t="s">
        <v>462</v>
      </c>
      <c r="AY45" s="666" t="s">
        <v>449</v>
      </c>
      <c r="AZ45" s="665">
        <v>44</v>
      </c>
      <c r="BA45" s="667" t="s">
        <v>363</v>
      </c>
      <c r="BB45" s="661" t="s">
        <v>268</v>
      </c>
      <c r="BC45" s="668">
        <f>'Report 2'!$H$51</f>
        <v>0</v>
      </c>
      <c r="BD45" s="668">
        <f>'Report 2'!$I$51</f>
        <v>0</v>
      </c>
      <c r="BE45" s="668">
        <f>'Report 2'!$J$51</f>
        <v>0</v>
      </c>
      <c r="BF45" s="668">
        <f>'Report 2'!$K$51</f>
        <v>0</v>
      </c>
      <c r="BG45" s="668">
        <f>'Report 2'!$L$51</f>
        <v>0</v>
      </c>
      <c r="BH45" s="668">
        <f>'Report 2'!$M$51</f>
        <v>0</v>
      </c>
      <c r="BI45" s="668">
        <f>'Report 2'!$N$51</f>
        <v>0</v>
      </c>
      <c r="BJ45" s="675"/>
      <c r="BK45" s="659" t="s">
        <v>463</v>
      </c>
      <c r="BL45" s="655">
        <v>3</v>
      </c>
      <c r="BM45" s="655" t="str">
        <f>'Information Input'!$M$14</f>
        <v xml:space="preserve">      -      </v>
      </c>
      <c r="BN45" s="655" t="s">
        <v>27</v>
      </c>
      <c r="BO45" s="656">
        <f t="shared" si="13"/>
        <v>43739</v>
      </c>
      <c r="BP45" s="656">
        <f t="shared" si="14"/>
        <v>43830</v>
      </c>
      <c r="BQ45" s="656">
        <f>'Information Input'!$H$35</f>
        <v>43555</v>
      </c>
      <c r="BR45" s="655" t="str">
        <f>'Information Input'!$J$22</f>
        <v>Quarterly</v>
      </c>
      <c r="BS45" s="656">
        <f>'Information Input'!$H$30</f>
        <v>43555</v>
      </c>
      <c r="BT45" s="655">
        <f>'Information Input'!$J$18</f>
        <v>2019</v>
      </c>
      <c r="BU45" s="657" t="s">
        <v>365</v>
      </c>
      <c r="BV45" s="658" t="s">
        <v>370</v>
      </c>
      <c r="BW45" s="659" t="s">
        <v>462</v>
      </c>
      <c r="BX45" s="655">
        <v>7</v>
      </c>
      <c r="BY45" s="667" t="s">
        <v>126</v>
      </c>
      <c r="BZ45" s="667" t="s">
        <v>56</v>
      </c>
      <c r="CA45" s="661">
        <f>'Report 3'!$G$22</f>
        <v>0</v>
      </c>
      <c r="CB45" s="675"/>
      <c r="CC45" s="660" t="s">
        <v>463</v>
      </c>
      <c r="CD45" s="1000" t="s">
        <v>447</v>
      </c>
      <c r="CE45" s="1000" t="str">
        <f>'Information Input'!$M$14</f>
        <v xml:space="preserve">      -      </v>
      </c>
      <c r="CF45" s="669" t="s">
        <v>24</v>
      </c>
      <c r="CG45" s="670">
        <f t="shared" si="15"/>
        <v>43466</v>
      </c>
      <c r="CH45" s="670">
        <f t="shared" si="16"/>
        <v>43555</v>
      </c>
      <c r="CI45" s="670">
        <f>'Information Input'!$H$35</f>
        <v>43555</v>
      </c>
      <c r="CJ45" s="669" t="str">
        <f>'Information Input'!$J$22</f>
        <v>Quarterly</v>
      </c>
      <c r="CK45" s="670">
        <f>'Information Input'!$H$30</f>
        <v>43555</v>
      </c>
      <c r="CL45" s="669">
        <f>'Information Input'!$J$18</f>
        <v>2019</v>
      </c>
      <c r="CM45" s="1001" t="s">
        <v>365</v>
      </c>
      <c r="CN45" s="1000" t="s">
        <v>370</v>
      </c>
      <c r="CO45" s="660" t="s">
        <v>462</v>
      </c>
      <c r="CP45" s="660" t="s">
        <v>450</v>
      </c>
      <c r="CQ45" s="669">
        <v>45</v>
      </c>
      <c r="CR45" s="660" t="s">
        <v>166</v>
      </c>
      <c r="CS45" s="660" t="s">
        <v>268</v>
      </c>
      <c r="CT45" s="1002">
        <f>'Report 1'!$C$18</f>
        <v>0</v>
      </c>
      <c r="CU45" s="1003">
        <f>SUMIF('Report 4A'!$G$16:$G$95,$CQ45,'Report 4A'!$K$16:$K$95)</f>
        <v>0</v>
      </c>
      <c r="CV45" s="1004">
        <f t="shared" si="17"/>
        <v>0</v>
      </c>
      <c r="CW45" s="675"/>
      <c r="CX45" s="664" t="s">
        <v>463</v>
      </c>
      <c r="CY45" s="655" t="s">
        <v>283</v>
      </c>
      <c r="CZ45" s="655" t="str">
        <f>'Information Input'!$M$14</f>
        <v xml:space="preserve">      -      </v>
      </c>
      <c r="DA45" s="656">
        <f>'Information Input'!$H$35</f>
        <v>43555</v>
      </c>
      <c r="DB45" s="655" t="str">
        <f>'Information Input'!$J$22</f>
        <v>Quarterly</v>
      </c>
      <c r="DC45" s="670">
        <f>'Information Input'!$H$30</f>
        <v>43555</v>
      </c>
      <c r="DD45" s="671" t="str">
        <f>TEXT('Report 5A'!$AJ$17,"YYYYMM")</f>
        <v>201606</v>
      </c>
      <c r="DE45" s="659" t="s">
        <v>462</v>
      </c>
      <c r="DF45" s="659" t="s">
        <v>448</v>
      </c>
      <c r="DG45" s="662">
        <f>'Report 5A'!$AJ$55</f>
        <v>0</v>
      </c>
      <c r="DH45" s="668">
        <f>'Report 5A'!$AJ$56</f>
        <v>0</v>
      </c>
      <c r="DI45" s="662">
        <f>'Report 5A'!$AJ$57</f>
        <v>0</v>
      </c>
      <c r="DJ45" s="662">
        <f>'Report 5A'!$AJ$58</f>
        <v>0</v>
      </c>
      <c r="DK45" s="662">
        <f>'Report 5A'!$AJ$59</f>
        <v>0</v>
      </c>
      <c r="DL45" s="662">
        <f>'Report 5A'!$AJ$60</f>
        <v>0</v>
      </c>
      <c r="DM45" s="662">
        <f>'Report 5A'!$AJ$61</f>
        <v>0</v>
      </c>
      <c r="DN45" s="662">
        <f>'Report 5A'!$AJ$62</f>
        <v>0</v>
      </c>
      <c r="DO45" s="662">
        <f>'Report 5A'!$AJ$63</f>
        <v>0</v>
      </c>
      <c r="DP45" s="662">
        <f>'Report 5A'!$AJ$64</f>
        <v>0</v>
      </c>
      <c r="DQ45" s="662">
        <f>'Report 5A'!$AJ$65</f>
        <v>0</v>
      </c>
      <c r="DR45" s="675"/>
      <c r="DT45" s="652"/>
    </row>
    <row r="46" spans="1:124">
      <c r="A46" s="675"/>
      <c r="B46" s="653" t="s">
        <v>463</v>
      </c>
      <c r="C46" s="654">
        <v>1</v>
      </c>
      <c r="D46" s="655" t="str">
        <f>'Information Input'!$M$14</f>
        <v xml:space="preserve">      -      </v>
      </c>
      <c r="E46" s="655" t="s">
        <v>24</v>
      </c>
      <c r="F46" s="656">
        <f t="shared" si="18"/>
        <v>43466</v>
      </c>
      <c r="G46" s="656">
        <f t="shared" si="19"/>
        <v>43555</v>
      </c>
      <c r="H46" s="656">
        <f>'Information Input'!$H$35</f>
        <v>43555</v>
      </c>
      <c r="I46" s="655" t="str">
        <f>'Information Input'!$J$22</f>
        <v>Quarterly</v>
      </c>
      <c r="J46" s="656">
        <f>'Information Input'!$H$30</f>
        <v>43555</v>
      </c>
      <c r="K46" s="655">
        <f>'Information Input'!$J$18</f>
        <v>2019</v>
      </c>
      <c r="L46" s="657" t="s">
        <v>365</v>
      </c>
      <c r="M46" s="658" t="s">
        <v>370</v>
      </c>
      <c r="N46" s="659" t="s">
        <v>462</v>
      </c>
      <c r="O46" s="660" t="s">
        <v>446</v>
      </c>
      <c r="P46" s="655">
        <v>36</v>
      </c>
      <c r="Q46" s="667" t="s">
        <v>552</v>
      </c>
      <c r="R46" s="659" t="s">
        <v>151</v>
      </c>
      <c r="S46" s="661">
        <f>'Report 1'!$C$18</f>
        <v>0</v>
      </c>
      <c r="T46" s="662">
        <f>'Report 1'!$C$56</f>
        <v>0</v>
      </c>
      <c r="U46" s="663">
        <f>'Report 1'!$C$142</f>
        <v>0</v>
      </c>
      <c r="V46" s="675"/>
      <c r="AK46" s="675"/>
      <c r="AL46" s="664" t="s">
        <v>463</v>
      </c>
      <c r="AM46" s="665">
        <v>2</v>
      </c>
      <c r="AN46" s="665" t="str">
        <f>'Information Input'!$M$14</f>
        <v xml:space="preserve">      -      </v>
      </c>
      <c r="AO46" s="665" t="s">
        <v>24</v>
      </c>
      <c r="AP46" s="656">
        <f t="shared" si="2"/>
        <v>43466</v>
      </c>
      <c r="AQ46" s="656">
        <f t="shared" si="3"/>
        <v>43555</v>
      </c>
      <c r="AR46" s="656">
        <f>'Information Input'!$H$35</f>
        <v>43555</v>
      </c>
      <c r="AS46" s="665" t="str">
        <f>'Information Input'!$J$22</f>
        <v>Quarterly</v>
      </c>
      <c r="AT46" s="656">
        <f>'Information Input'!$H$30</f>
        <v>43555</v>
      </c>
      <c r="AU46" s="665">
        <f>'Information Input'!$J$18</f>
        <v>2019</v>
      </c>
      <c r="AV46" s="665">
        <v>208</v>
      </c>
      <c r="AW46" s="665" t="s">
        <v>370</v>
      </c>
      <c r="AX46" s="665" t="s">
        <v>462</v>
      </c>
      <c r="AY46" s="666" t="s">
        <v>450</v>
      </c>
      <c r="AZ46" s="665">
        <v>45</v>
      </c>
      <c r="BA46" s="667" t="s">
        <v>166</v>
      </c>
      <c r="BB46" s="661" t="s">
        <v>268</v>
      </c>
      <c r="BC46" s="668">
        <f>'Report 2'!$H$52</f>
        <v>0</v>
      </c>
      <c r="BD46" s="668">
        <f>'Report 2'!$I$52</f>
        <v>0</v>
      </c>
      <c r="BE46" s="668">
        <f>'Report 2'!$J$52</f>
        <v>0</v>
      </c>
      <c r="BF46" s="668">
        <f>'Report 2'!$K$52</f>
        <v>0</v>
      </c>
      <c r="BG46" s="668">
        <f>'Report 2'!$L$52</f>
        <v>0</v>
      </c>
      <c r="BH46" s="668">
        <f>'Report 2'!$M$52</f>
        <v>0</v>
      </c>
      <c r="BI46" s="668">
        <f>'Report 2'!$N$52</f>
        <v>0</v>
      </c>
      <c r="BJ46" s="675"/>
      <c r="BK46" s="659" t="s">
        <v>463</v>
      </c>
      <c r="BL46" s="655">
        <v>3</v>
      </c>
      <c r="BM46" s="655" t="str">
        <f>'Information Input'!$M$14</f>
        <v xml:space="preserve">      -      </v>
      </c>
      <c r="BN46" s="655" t="s">
        <v>27</v>
      </c>
      <c r="BO46" s="656">
        <f t="shared" si="13"/>
        <v>43739</v>
      </c>
      <c r="BP46" s="656">
        <f t="shared" si="14"/>
        <v>43830</v>
      </c>
      <c r="BQ46" s="656">
        <f>'Information Input'!$H$35</f>
        <v>43555</v>
      </c>
      <c r="BR46" s="655" t="str">
        <f>'Information Input'!$J$22</f>
        <v>Quarterly</v>
      </c>
      <c r="BS46" s="656">
        <f>'Information Input'!$H$30</f>
        <v>43555</v>
      </c>
      <c r="BT46" s="655">
        <f>'Information Input'!$J$18</f>
        <v>2019</v>
      </c>
      <c r="BU46" s="657" t="s">
        <v>365</v>
      </c>
      <c r="BV46" s="658" t="s">
        <v>370</v>
      </c>
      <c r="BW46" s="659" t="s">
        <v>462</v>
      </c>
      <c r="BX46" s="655">
        <v>8</v>
      </c>
      <c r="BY46" s="667" t="s">
        <v>552</v>
      </c>
      <c r="BZ46" s="667" t="s">
        <v>128</v>
      </c>
      <c r="CA46" s="661">
        <f>'Report 3'!$G$23</f>
        <v>0</v>
      </c>
      <c r="CB46" s="675"/>
      <c r="CC46" s="660" t="s">
        <v>463</v>
      </c>
      <c r="CD46" s="1000" t="s">
        <v>447</v>
      </c>
      <c r="CE46" s="1000" t="str">
        <f>'Information Input'!$M$14</f>
        <v xml:space="preserve">      -      </v>
      </c>
      <c r="CF46" s="669" t="s">
        <v>24</v>
      </c>
      <c r="CG46" s="670">
        <f t="shared" si="6"/>
        <v>43466</v>
      </c>
      <c r="CH46" s="670">
        <f t="shared" si="7"/>
        <v>43555</v>
      </c>
      <c r="CI46" s="670">
        <f>'Information Input'!$H$35</f>
        <v>43555</v>
      </c>
      <c r="CJ46" s="669" t="str">
        <f>'Information Input'!$J$22</f>
        <v>Quarterly</v>
      </c>
      <c r="CK46" s="670">
        <f>'Information Input'!$H$30</f>
        <v>43555</v>
      </c>
      <c r="CL46" s="669">
        <f>'Information Input'!$J$18</f>
        <v>2019</v>
      </c>
      <c r="CM46" s="1001" t="s">
        <v>365</v>
      </c>
      <c r="CN46" s="1000" t="s">
        <v>370</v>
      </c>
      <c r="CO46" s="660" t="s">
        <v>462</v>
      </c>
      <c r="CP46" s="660" t="s">
        <v>450</v>
      </c>
      <c r="CQ46" s="669">
        <v>46</v>
      </c>
      <c r="CR46" s="660" t="s">
        <v>555</v>
      </c>
      <c r="CS46" s="660" t="s">
        <v>268</v>
      </c>
      <c r="CT46" s="1002">
        <f>'Report 1'!$C$18</f>
        <v>0</v>
      </c>
      <c r="CU46" s="1003">
        <f>SUMIF('Report 4A'!$G$16:$G$95,$CQ46,'Report 4A'!$K$16:$K$95)</f>
        <v>0</v>
      </c>
      <c r="CV46" s="1004">
        <f t="shared" ref="CV46:CV77" si="20">IF(CT46&lt;&gt;0,CU46/CT46,0)</f>
        <v>0</v>
      </c>
      <c r="CW46" s="675"/>
      <c r="CX46" s="664" t="s">
        <v>463</v>
      </c>
      <c r="CY46" s="655" t="s">
        <v>283</v>
      </c>
      <c r="CZ46" s="655" t="str">
        <f>'Information Input'!$M$14</f>
        <v xml:space="preserve">      -      </v>
      </c>
      <c r="DA46" s="656">
        <f>'Information Input'!$H$35</f>
        <v>43555</v>
      </c>
      <c r="DB46" s="655" t="str">
        <f>'Information Input'!$J$22</f>
        <v>Quarterly</v>
      </c>
      <c r="DC46" s="670">
        <f>'Information Input'!$H$30</f>
        <v>43555</v>
      </c>
      <c r="DD46" s="671" t="str">
        <f>TEXT('Report 5A'!$AK$17,"YYYYMM")</f>
        <v>201605</v>
      </c>
      <c r="DE46" s="659" t="s">
        <v>462</v>
      </c>
      <c r="DF46" s="659" t="s">
        <v>448</v>
      </c>
      <c r="DG46" s="662">
        <f>'Report 5A'!$AK$55</f>
        <v>0</v>
      </c>
      <c r="DH46" s="668">
        <f>'Report 5A'!$AK$56</f>
        <v>0</v>
      </c>
      <c r="DI46" s="662">
        <f>'Report 5A'!$AK$57</f>
        <v>0</v>
      </c>
      <c r="DJ46" s="662">
        <f>'Report 5A'!$AK$58</f>
        <v>0</v>
      </c>
      <c r="DK46" s="662">
        <f>'Report 5A'!$AK$59</f>
        <v>0</v>
      </c>
      <c r="DL46" s="662">
        <f>'Report 5A'!$AK$60</f>
        <v>0</v>
      </c>
      <c r="DM46" s="662">
        <f>'Report 5A'!$AK$61</f>
        <v>0</v>
      </c>
      <c r="DN46" s="662">
        <f>'Report 5A'!$AK$62</f>
        <v>0</v>
      </c>
      <c r="DO46" s="662">
        <f>'Report 5A'!$AK$63</f>
        <v>0</v>
      </c>
      <c r="DP46" s="662">
        <f>'Report 5A'!$AK$64</f>
        <v>0</v>
      </c>
      <c r="DQ46" s="662">
        <f>'Report 5A'!$AK$65</f>
        <v>0</v>
      </c>
      <c r="DR46" s="675"/>
      <c r="DT46" s="652"/>
    </row>
    <row r="47" spans="1:124">
      <c r="A47" s="675"/>
      <c r="B47" s="653" t="s">
        <v>463</v>
      </c>
      <c r="C47" s="654">
        <v>1</v>
      </c>
      <c r="D47" s="655" t="str">
        <f>'Information Input'!$M$14</f>
        <v xml:space="preserve">      -      </v>
      </c>
      <c r="E47" s="655" t="s">
        <v>24</v>
      </c>
      <c r="F47" s="656">
        <f t="shared" si="18"/>
        <v>43466</v>
      </c>
      <c r="G47" s="656">
        <f t="shared" si="19"/>
        <v>43555</v>
      </c>
      <c r="H47" s="656">
        <f>'Information Input'!$H$35</f>
        <v>43555</v>
      </c>
      <c r="I47" s="655" t="str">
        <f>'Information Input'!$J$22</f>
        <v>Quarterly</v>
      </c>
      <c r="J47" s="656">
        <f>'Information Input'!$H$30</f>
        <v>43555</v>
      </c>
      <c r="K47" s="655">
        <f>'Information Input'!$J$18</f>
        <v>2019</v>
      </c>
      <c r="L47" s="657" t="s">
        <v>365</v>
      </c>
      <c r="M47" s="658" t="s">
        <v>370</v>
      </c>
      <c r="N47" s="659" t="s">
        <v>462</v>
      </c>
      <c r="O47" s="660" t="s">
        <v>446</v>
      </c>
      <c r="P47" s="655">
        <v>37</v>
      </c>
      <c r="Q47" s="667" t="s">
        <v>553</v>
      </c>
      <c r="R47" s="659" t="s">
        <v>152</v>
      </c>
      <c r="S47" s="661">
        <f>'Report 1'!$C$18</f>
        <v>0</v>
      </c>
      <c r="T47" s="662">
        <f>'Report 1'!$C$57</f>
        <v>0</v>
      </c>
      <c r="U47" s="663">
        <f>'Report 1'!$C$143</f>
        <v>0</v>
      </c>
      <c r="V47" s="675"/>
      <c r="AK47" s="675"/>
      <c r="AL47" s="664" t="s">
        <v>463</v>
      </c>
      <c r="AM47" s="665">
        <v>2</v>
      </c>
      <c r="AN47" s="665" t="str">
        <f>'Information Input'!$M$14</f>
        <v xml:space="preserve">      -      </v>
      </c>
      <c r="AO47" s="665" t="s">
        <v>24</v>
      </c>
      <c r="AP47" s="656">
        <f t="shared" si="2"/>
        <v>43466</v>
      </c>
      <c r="AQ47" s="656">
        <f t="shared" si="3"/>
        <v>43555</v>
      </c>
      <c r="AR47" s="656">
        <f>'Information Input'!$H$35</f>
        <v>43555</v>
      </c>
      <c r="AS47" s="665" t="str">
        <f>'Information Input'!$J$22</f>
        <v>Quarterly</v>
      </c>
      <c r="AT47" s="656">
        <f>'Information Input'!$H$30</f>
        <v>43555</v>
      </c>
      <c r="AU47" s="665">
        <f>'Information Input'!$J$18</f>
        <v>2019</v>
      </c>
      <c r="AV47" s="665">
        <v>208</v>
      </c>
      <c r="AW47" s="665" t="s">
        <v>370</v>
      </c>
      <c r="AX47" s="665" t="s">
        <v>462</v>
      </c>
      <c r="AY47" s="666" t="s">
        <v>450</v>
      </c>
      <c r="AZ47" s="665">
        <v>46</v>
      </c>
      <c r="BA47" s="667" t="s">
        <v>555</v>
      </c>
      <c r="BB47" s="661" t="s">
        <v>268</v>
      </c>
      <c r="BC47" s="668">
        <f>'Report 2'!$H$53</f>
        <v>0</v>
      </c>
      <c r="BD47" s="668">
        <f>'Report 2'!$I$53</f>
        <v>0</v>
      </c>
      <c r="BE47" s="668">
        <f>'Report 2'!$J$53</f>
        <v>0</v>
      </c>
      <c r="BF47" s="668">
        <f>'Report 2'!$K$53</f>
        <v>0</v>
      </c>
      <c r="BG47" s="668">
        <f>'Report 2'!$L$53</f>
        <v>0</v>
      </c>
      <c r="BH47" s="668">
        <f>'Report 2'!$M$53</f>
        <v>0</v>
      </c>
      <c r="BI47" s="668">
        <f>'Report 2'!$N$53</f>
        <v>0</v>
      </c>
      <c r="BJ47" s="675"/>
      <c r="BK47" s="659" t="s">
        <v>463</v>
      </c>
      <c r="BL47" s="655">
        <v>3</v>
      </c>
      <c r="BM47" s="655" t="str">
        <f>'Information Input'!$M$14</f>
        <v xml:space="preserve">      -      </v>
      </c>
      <c r="BN47" s="655" t="s">
        <v>27</v>
      </c>
      <c r="BO47" s="656">
        <f t="shared" si="13"/>
        <v>43739</v>
      </c>
      <c r="BP47" s="656">
        <f t="shared" si="14"/>
        <v>43830</v>
      </c>
      <c r="BQ47" s="656">
        <f>'Information Input'!$H$35</f>
        <v>43555</v>
      </c>
      <c r="BR47" s="655" t="str">
        <f>'Information Input'!$J$22</f>
        <v>Quarterly</v>
      </c>
      <c r="BS47" s="656">
        <f>'Information Input'!$H$30</f>
        <v>43555</v>
      </c>
      <c r="BT47" s="655">
        <f>'Information Input'!$J$18</f>
        <v>2019</v>
      </c>
      <c r="BU47" s="657" t="s">
        <v>365</v>
      </c>
      <c r="BV47" s="658" t="s">
        <v>370</v>
      </c>
      <c r="BW47" s="659" t="s">
        <v>462</v>
      </c>
      <c r="BX47" s="655">
        <v>9</v>
      </c>
      <c r="BY47" s="667" t="s">
        <v>548</v>
      </c>
      <c r="BZ47" s="667" t="s">
        <v>57</v>
      </c>
      <c r="CA47" s="661">
        <f>'Report 3'!$G$24</f>
        <v>0</v>
      </c>
      <c r="CB47" s="675"/>
      <c r="CC47" s="660" t="s">
        <v>463</v>
      </c>
      <c r="CD47" s="1000" t="s">
        <v>447</v>
      </c>
      <c r="CE47" s="1000" t="str">
        <f>'Information Input'!$M$14</f>
        <v xml:space="preserve">      -      </v>
      </c>
      <c r="CF47" s="669" t="s">
        <v>24</v>
      </c>
      <c r="CG47" s="670">
        <f t="shared" si="6"/>
        <v>43466</v>
      </c>
      <c r="CH47" s="670">
        <f t="shared" si="7"/>
        <v>43555</v>
      </c>
      <c r="CI47" s="670">
        <f>'Information Input'!$H$35</f>
        <v>43555</v>
      </c>
      <c r="CJ47" s="669" t="str">
        <f>'Information Input'!$J$22</f>
        <v>Quarterly</v>
      </c>
      <c r="CK47" s="670">
        <f>'Information Input'!$H$30</f>
        <v>43555</v>
      </c>
      <c r="CL47" s="669">
        <f>'Information Input'!$J$18</f>
        <v>2019</v>
      </c>
      <c r="CM47" s="1001" t="s">
        <v>365</v>
      </c>
      <c r="CN47" s="1000" t="s">
        <v>370</v>
      </c>
      <c r="CO47" s="660" t="s">
        <v>462</v>
      </c>
      <c r="CP47" s="660" t="s">
        <v>450</v>
      </c>
      <c r="CQ47" s="669">
        <v>47</v>
      </c>
      <c r="CR47" s="660" t="s">
        <v>293</v>
      </c>
      <c r="CS47" s="660" t="s">
        <v>268</v>
      </c>
      <c r="CT47" s="1002">
        <f>'Report 1'!$C$18</f>
        <v>0</v>
      </c>
      <c r="CU47" s="1003">
        <f>SUMIF('Report 4A'!$G$16:$G$95,$CQ47,'Report 4A'!$K$16:$K$95)</f>
        <v>0</v>
      </c>
      <c r="CV47" s="1004">
        <f t="shared" si="20"/>
        <v>0</v>
      </c>
      <c r="CW47" s="675"/>
      <c r="CX47" s="676" t="s">
        <v>463</v>
      </c>
      <c r="CY47" s="677" t="s">
        <v>283</v>
      </c>
      <c r="CZ47" s="677" t="str">
        <f>'Information Input'!$M$14</f>
        <v xml:space="preserve">      -      </v>
      </c>
      <c r="DA47" s="678">
        <f>'Information Input'!$H$35</f>
        <v>43555</v>
      </c>
      <c r="DB47" s="677" t="str">
        <f>'Information Input'!$J$22</f>
        <v>Quarterly</v>
      </c>
      <c r="DC47" s="679">
        <f>'Information Input'!$H$30</f>
        <v>43555</v>
      </c>
      <c r="DD47" s="680" t="str">
        <f>TEXT('Report 5A'!$AL$17,"YYYYMM")</f>
        <v>201604</v>
      </c>
      <c r="DE47" s="681" t="s">
        <v>462</v>
      </c>
      <c r="DF47" s="681" t="s">
        <v>448</v>
      </c>
      <c r="DG47" s="682">
        <f>'Report 5A'!$AL$55</f>
        <v>0</v>
      </c>
      <c r="DH47" s="683">
        <f>'Report 5A'!$AL$56</f>
        <v>0</v>
      </c>
      <c r="DI47" s="682">
        <f>'Report 5A'!$AL$57</f>
        <v>0</v>
      </c>
      <c r="DJ47" s="682">
        <f>'Report 5A'!$AL$58</f>
        <v>0</v>
      </c>
      <c r="DK47" s="682">
        <f>'Report 5A'!$AL$59</f>
        <v>0</v>
      </c>
      <c r="DL47" s="682">
        <f>'Report 5A'!$AL$60</f>
        <v>0</v>
      </c>
      <c r="DM47" s="682">
        <f>'Report 5A'!$AL$61</f>
        <v>0</v>
      </c>
      <c r="DN47" s="682">
        <f>'Report 5A'!$AL$62</f>
        <v>0</v>
      </c>
      <c r="DO47" s="682">
        <f>'Report 5A'!$AL$63</f>
        <v>0</v>
      </c>
      <c r="DP47" s="682">
        <f>'Report 5A'!$AL$64</f>
        <v>0</v>
      </c>
      <c r="DQ47" s="682">
        <f>'Report 5A'!$AL$65</f>
        <v>0</v>
      </c>
      <c r="DR47" s="675"/>
      <c r="DT47" s="652"/>
    </row>
    <row r="48" spans="1:124">
      <c r="A48" s="675"/>
      <c r="B48" s="653" t="s">
        <v>463</v>
      </c>
      <c r="C48" s="654">
        <v>1</v>
      </c>
      <c r="D48" s="655" t="str">
        <f>'Information Input'!$M$14</f>
        <v xml:space="preserve">      -      </v>
      </c>
      <c r="E48" s="655" t="s">
        <v>24</v>
      </c>
      <c r="F48" s="656">
        <f t="shared" si="18"/>
        <v>43466</v>
      </c>
      <c r="G48" s="656">
        <f t="shared" si="19"/>
        <v>43555</v>
      </c>
      <c r="H48" s="656">
        <f>'Information Input'!$H$35</f>
        <v>43555</v>
      </c>
      <c r="I48" s="655" t="str">
        <f>'Information Input'!$J$22</f>
        <v>Quarterly</v>
      </c>
      <c r="J48" s="656">
        <f>'Information Input'!$H$30</f>
        <v>43555</v>
      </c>
      <c r="K48" s="655">
        <f>'Information Input'!$J$18</f>
        <v>2019</v>
      </c>
      <c r="L48" s="657" t="s">
        <v>365</v>
      </c>
      <c r="M48" s="658" t="s">
        <v>370</v>
      </c>
      <c r="N48" s="659" t="s">
        <v>462</v>
      </c>
      <c r="O48" s="660" t="s">
        <v>446</v>
      </c>
      <c r="P48" s="655">
        <v>38</v>
      </c>
      <c r="Q48" s="667" t="s">
        <v>554</v>
      </c>
      <c r="R48" s="659" t="s">
        <v>156</v>
      </c>
      <c r="S48" s="661">
        <f>'Report 1'!$C$18</f>
        <v>0</v>
      </c>
      <c r="T48" s="662">
        <f>'Report 1'!$C$58</f>
        <v>0</v>
      </c>
      <c r="U48" s="663">
        <f>'Report 1'!$C$144</f>
        <v>0</v>
      </c>
      <c r="V48" s="675"/>
      <c r="AK48" s="675"/>
      <c r="AL48" s="664" t="s">
        <v>463</v>
      </c>
      <c r="AM48" s="665">
        <v>2</v>
      </c>
      <c r="AN48" s="665" t="str">
        <f>'Information Input'!$M$14</f>
        <v xml:space="preserve">      -      </v>
      </c>
      <c r="AO48" s="665" t="s">
        <v>24</v>
      </c>
      <c r="AP48" s="656">
        <f t="shared" si="2"/>
        <v>43466</v>
      </c>
      <c r="AQ48" s="656">
        <f t="shared" si="3"/>
        <v>43555</v>
      </c>
      <c r="AR48" s="656">
        <f>'Information Input'!$H$35</f>
        <v>43555</v>
      </c>
      <c r="AS48" s="665" t="str">
        <f>'Information Input'!$J$22</f>
        <v>Quarterly</v>
      </c>
      <c r="AT48" s="656">
        <f>'Information Input'!$H$30</f>
        <v>43555</v>
      </c>
      <c r="AU48" s="665">
        <f>'Information Input'!$J$18</f>
        <v>2019</v>
      </c>
      <c r="AV48" s="665">
        <v>208</v>
      </c>
      <c r="AW48" s="665" t="s">
        <v>370</v>
      </c>
      <c r="AX48" s="665" t="s">
        <v>462</v>
      </c>
      <c r="AY48" s="666" t="s">
        <v>450</v>
      </c>
      <c r="AZ48" s="665">
        <v>47</v>
      </c>
      <c r="BA48" s="667" t="s">
        <v>293</v>
      </c>
      <c r="BB48" s="661" t="s">
        <v>268</v>
      </c>
      <c r="BC48" s="668">
        <f>'Report 2'!$H$54</f>
        <v>0</v>
      </c>
      <c r="BD48" s="668">
        <f>'Report 2'!$I$54</f>
        <v>0</v>
      </c>
      <c r="BE48" s="668">
        <f>'Report 2'!$J$54</f>
        <v>0</v>
      </c>
      <c r="BF48" s="668">
        <f>'Report 2'!$K$54</f>
        <v>0</v>
      </c>
      <c r="BG48" s="668">
        <f>'Report 2'!$L$54</f>
        <v>0</v>
      </c>
      <c r="BH48" s="668">
        <f>'Report 2'!$M$54</f>
        <v>0</v>
      </c>
      <c r="BI48" s="668">
        <f>'Report 2'!$N$54</f>
        <v>0</v>
      </c>
      <c r="BJ48" s="675"/>
      <c r="BK48" s="640" t="s">
        <v>463</v>
      </c>
      <c r="BL48" s="635">
        <v>3</v>
      </c>
      <c r="BM48" s="635" t="str">
        <f>'Information Input'!$M$14</f>
        <v xml:space="preserve">      -      </v>
      </c>
      <c r="BN48" s="635" t="s">
        <v>28</v>
      </c>
      <c r="BO48" s="636">
        <f>'Information Input'!$H$33</f>
        <v>43466</v>
      </c>
      <c r="BP48" s="636">
        <f>'Information Input'!$H$34</f>
        <v>43555</v>
      </c>
      <c r="BQ48" s="637">
        <f>'Information Input'!$H$35</f>
        <v>43555</v>
      </c>
      <c r="BR48" s="635" t="str">
        <f>'Information Input'!$J$22</f>
        <v>Quarterly</v>
      </c>
      <c r="BS48" s="637">
        <f>'Information Input'!$H$30</f>
        <v>43555</v>
      </c>
      <c r="BT48" s="635">
        <f>'Information Input'!$J$18</f>
        <v>2019</v>
      </c>
      <c r="BU48" s="638" t="s">
        <v>365</v>
      </c>
      <c r="BV48" s="639" t="s">
        <v>370</v>
      </c>
      <c r="BW48" s="640" t="s">
        <v>462</v>
      </c>
      <c r="BX48" s="635">
        <v>1</v>
      </c>
      <c r="BY48" s="648" t="s">
        <v>129</v>
      </c>
      <c r="BZ48" s="648" t="s">
        <v>54</v>
      </c>
      <c r="CA48" s="642">
        <f>'Report 3'!$H$16</f>
        <v>0</v>
      </c>
      <c r="CB48" s="675"/>
      <c r="CC48" s="660" t="s">
        <v>463</v>
      </c>
      <c r="CD48" s="1000" t="s">
        <v>447</v>
      </c>
      <c r="CE48" s="1000" t="str">
        <f>'Information Input'!$M$14</f>
        <v xml:space="preserve">      -      </v>
      </c>
      <c r="CF48" s="669" t="s">
        <v>24</v>
      </c>
      <c r="CG48" s="670">
        <f t="shared" si="6"/>
        <v>43466</v>
      </c>
      <c r="CH48" s="670">
        <f t="shared" si="7"/>
        <v>43555</v>
      </c>
      <c r="CI48" s="670">
        <f>'Information Input'!$H$35</f>
        <v>43555</v>
      </c>
      <c r="CJ48" s="669" t="str">
        <f>'Information Input'!$J$22</f>
        <v>Quarterly</v>
      </c>
      <c r="CK48" s="670">
        <f>'Information Input'!$H$30</f>
        <v>43555</v>
      </c>
      <c r="CL48" s="669">
        <f>'Information Input'!$J$18</f>
        <v>2019</v>
      </c>
      <c r="CM48" s="1001" t="s">
        <v>365</v>
      </c>
      <c r="CN48" s="1000" t="s">
        <v>370</v>
      </c>
      <c r="CO48" s="660" t="s">
        <v>462</v>
      </c>
      <c r="CP48" s="660" t="s">
        <v>450</v>
      </c>
      <c r="CQ48" s="669">
        <v>48</v>
      </c>
      <c r="CR48" s="660" t="s">
        <v>556</v>
      </c>
      <c r="CS48" s="660" t="s">
        <v>268</v>
      </c>
      <c r="CT48" s="1002">
        <f>'Report 1'!$C$18</f>
        <v>0</v>
      </c>
      <c r="CU48" s="1003">
        <f>SUMIF('Report 4A'!$G$16:$G$95,$CQ48,'Report 4A'!$K$16:$K$95)</f>
        <v>0</v>
      </c>
      <c r="CV48" s="1004">
        <f t="shared" si="20"/>
        <v>0</v>
      </c>
      <c r="CW48" s="675"/>
      <c r="CX48" s="645" t="s">
        <v>463</v>
      </c>
      <c r="CY48" s="635" t="s">
        <v>284</v>
      </c>
      <c r="CZ48" s="635" t="str">
        <f>'Information Input'!$M$14</f>
        <v xml:space="preserve">      -      </v>
      </c>
      <c r="DA48" s="637">
        <f>'Information Input'!$H$35</f>
        <v>43555</v>
      </c>
      <c r="DB48" s="635" t="str">
        <f>'Information Input'!$J$22</f>
        <v>Quarterly</v>
      </c>
      <c r="DC48" s="637">
        <f>'Information Input'!$H$30</f>
        <v>43555</v>
      </c>
      <c r="DD48" s="651" t="str">
        <f t="shared" ref="DD48:DD111" si="21">DD12</f>
        <v>201903</v>
      </c>
      <c r="DE48" s="640" t="s">
        <v>462</v>
      </c>
      <c r="DF48" s="640" t="s">
        <v>455</v>
      </c>
      <c r="DG48" s="643">
        <f>'Report 5D'!$C$55</f>
        <v>0</v>
      </c>
      <c r="DH48" s="649">
        <f>'Report 5D'!$C$56</f>
        <v>0</v>
      </c>
      <c r="DI48" s="643">
        <f>'Report 5D'!$C$57</f>
        <v>0</v>
      </c>
      <c r="DJ48" s="643">
        <f>'Report 5D'!$C$58</f>
        <v>0</v>
      </c>
      <c r="DK48" s="643">
        <f>'Report 5D'!$C$59</f>
        <v>0</v>
      </c>
      <c r="DL48" s="643">
        <f>'Report 5D'!$C$60</f>
        <v>0</v>
      </c>
      <c r="DM48" s="643">
        <f>'Report 5D'!$C$61</f>
        <v>0</v>
      </c>
      <c r="DN48" s="643">
        <f>'Report 5D'!$C$62</f>
        <v>0</v>
      </c>
      <c r="DO48" s="643">
        <f>'Report 5D'!$C$63</f>
        <v>0</v>
      </c>
      <c r="DP48" s="643">
        <f>'Report 5D'!$C$64</f>
        <v>0</v>
      </c>
      <c r="DQ48" s="643">
        <f>'Report 5D'!$C$65</f>
        <v>0</v>
      </c>
      <c r="DR48" s="675"/>
    </row>
    <row r="49" spans="1:122">
      <c r="A49" s="675"/>
      <c r="B49" s="653" t="s">
        <v>463</v>
      </c>
      <c r="C49" s="654">
        <v>1</v>
      </c>
      <c r="D49" s="655" t="str">
        <f>'Information Input'!$M$14</f>
        <v xml:space="preserve">      -      </v>
      </c>
      <c r="E49" s="655" t="s">
        <v>24</v>
      </c>
      <c r="F49" s="656">
        <f t="shared" si="18"/>
        <v>43466</v>
      </c>
      <c r="G49" s="656">
        <f t="shared" si="19"/>
        <v>43555</v>
      </c>
      <c r="H49" s="656">
        <f>'Information Input'!$H$35</f>
        <v>43555</v>
      </c>
      <c r="I49" s="655" t="str">
        <f>'Information Input'!$J$22</f>
        <v>Quarterly</v>
      </c>
      <c r="J49" s="656">
        <f>'Information Input'!$H$30</f>
        <v>43555</v>
      </c>
      <c r="K49" s="655">
        <f>'Information Input'!$J$18</f>
        <v>2019</v>
      </c>
      <c r="L49" s="657" t="s">
        <v>365</v>
      </c>
      <c r="M49" s="658" t="s">
        <v>370</v>
      </c>
      <c r="N49" s="659" t="s">
        <v>462</v>
      </c>
      <c r="O49" s="660" t="s">
        <v>446</v>
      </c>
      <c r="P49" s="655">
        <v>39</v>
      </c>
      <c r="Q49" s="659" t="s">
        <v>649</v>
      </c>
      <c r="R49" s="659" t="s">
        <v>156</v>
      </c>
      <c r="S49" s="661">
        <f>'Report 1'!$C$18</f>
        <v>0</v>
      </c>
      <c r="T49" s="662">
        <f>'Report 1'!$C$59</f>
        <v>0</v>
      </c>
      <c r="U49" s="663">
        <f>'Report 1'!$C$145</f>
        <v>0</v>
      </c>
      <c r="V49" s="675"/>
      <c r="AK49" s="675"/>
      <c r="AL49" s="664" t="s">
        <v>463</v>
      </c>
      <c r="AM49" s="665">
        <v>2</v>
      </c>
      <c r="AN49" s="665" t="str">
        <f>'Information Input'!$M$14</f>
        <v xml:space="preserve">      -      </v>
      </c>
      <c r="AO49" s="665" t="s">
        <v>24</v>
      </c>
      <c r="AP49" s="656">
        <f t="shared" si="2"/>
        <v>43466</v>
      </c>
      <c r="AQ49" s="656">
        <f t="shared" si="3"/>
        <v>43555</v>
      </c>
      <c r="AR49" s="656">
        <f>'Information Input'!$H$35</f>
        <v>43555</v>
      </c>
      <c r="AS49" s="665" t="str">
        <f>'Information Input'!$J$22</f>
        <v>Quarterly</v>
      </c>
      <c r="AT49" s="656">
        <f>'Information Input'!$H$30</f>
        <v>43555</v>
      </c>
      <c r="AU49" s="665">
        <f>'Information Input'!$J$18</f>
        <v>2019</v>
      </c>
      <c r="AV49" s="665">
        <v>208</v>
      </c>
      <c r="AW49" s="665" t="s">
        <v>370</v>
      </c>
      <c r="AX49" s="665" t="s">
        <v>462</v>
      </c>
      <c r="AY49" s="666" t="s">
        <v>450</v>
      </c>
      <c r="AZ49" s="665">
        <v>48</v>
      </c>
      <c r="BA49" s="667" t="s">
        <v>556</v>
      </c>
      <c r="BB49" s="661" t="s">
        <v>268</v>
      </c>
      <c r="BC49" s="668">
        <f>'Report 2'!$H$55</f>
        <v>0</v>
      </c>
      <c r="BD49" s="668">
        <f>'Report 2'!$I$55</f>
        <v>0</v>
      </c>
      <c r="BE49" s="668">
        <f>'Report 2'!$J$55</f>
        <v>0</v>
      </c>
      <c r="BF49" s="668">
        <f>'Report 2'!$K$55</f>
        <v>0</v>
      </c>
      <c r="BG49" s="668">
        <f>'Report 2'!$L$55</f>
        <v>0</v>
      </c>
      <c r="BH49" s="668">
        <f>'Report 2'!$M$55</f>
        <v>0</v>
      </c>
      <c r="BI49" s="668">
        <f>'Report 2'!$N$55</f>
        <v>0</v>
      </c>
      <c r="BJ49" s="675"/>
      <c r="BK49" s="659" t="s">
        <v>463</v>
      </c>
      <c r="BL49" s="655">
        <v>3</v>
      </c>
      <c r="BM49" s="655" t="str">
        <f>'Information Input'!$M$14</f>
        <v xml:space="preserve">      -      </v>
      </c>
      <c r="BN49" s="655" t="s">
        <v>28</v>
      </c>
      <c r="BO49" s="656">
        <f>'Information Input'!$H$33</f>
        <v>43466</v>
      </c>
      <c r="BP49" s="656">
        <f>'Information Input'!$H$34</f>
        <v>43555</v>
      </c>
      <c r="BQ49" s="656">
        <f>'Information Input'!$H$35</f>
        <v>43555</v>
      </c>
      <c r="BR49" s="655" t="str">
        <f>'Information Input'!$J$22</f>
        <v>Quarterly</v>
      </c>
      <c r="BS49" s="656">
        <f>'Information Input'!$H$30</f>
        <v>43555</v>
      </c>
      <c r="BT49" s="655">
        <f>'Information Input'!$J$18</f>
        <v>2019</v>
      </c>
      <c r="BU49" s="657" t="s">
        <v>365</v>
      </c>
      <c r="BV49" s="658" t="s">
        <v>370</v>
      </c>
      <c r="BW49" s="659" t="s">
        <v>462</v>
      </c>
      <c r="BX49" s="655">
        <v>2</v>
      </c>
      <c r="BY49" s="667" t="s">
        <v>108</v>
      </c>
      <c r="BZ49" s="667" t="s">
        <v>127</v>
      </c>
      <c r="CA49" s="661">
        <f>'Report 3'!$H$17</f>
        <v>0</v>
      </c>
      <c r="CB49" s="675"/>
      <c r="CC49" s="660" t="s">
        <v>463</v>
      </c>
      <c r="CD49" s="1000" t="s">
        <v>447</v>
      </c>
      <c r="CE49" s="1000" t="str">
        <f>'Information Input'!$M$14</f>
        <v xml:space="preserve">      -      </v>
      </c>
      <c r="CF49" s="669" t="s">
        <v>24</v>
      </c>
      <c r="CG49" s="670">
        <f t="shared" si="6"/>
        <v>43466</v>
      </c>
      <c r="CH49" s="670">
        <f t="shared" si="7"/>
        <v>43555</v>
      </c>
      <c r="CI49" s="670">
        <f>'Information Input'!$H$35</f>
        <v>43555</v>
      </c>
      <c r="CJ49" s="669" t="str">
        <f>'Information Input'!$J$22</f>
        <v>Quarterly</v>
      </c>
      <c r="CK49" s="670">
        <f>'Information Input'!$H$30</f>
        <v>43555</v>
      </c>
      <c r="CL49" s="669">
        <f>'Information Input'!$J$18</f>
        <v>2019</v>
      </c>
      <c r="CM49" s="1001" t="s">
        <v>365</v>
      </c>
      <c r="CN49" s="1000" t="s">
        <v>370</v>
      </c>
      <c r="CO49" s="660" t="s">
        <v>462</v>
      </c>
      <c r="CP49" s="660" t="s">
        <v>450</v>
      </c>
      <c r="CQ49" s="669">
        <v>49</v>
      </c>
      <c r="CR49" s="660" t="s">
        <v>392</v>
      </c>
      <c r="CS49" s="660" t="s">
        <v>268</v>
      </c>
      <c r="CT49" s="1002">
        <f>'Report 1'!$C$18</f>
        <v>0</v>
      </c>
      <c r="CU49" s="1003">
        <f>SUMIF('Report 4A'!$G$16:$G$95,$CQ49,'Report 4A'!$K$16:$K$95)</f>
        <v>0</v>
      </c>
      <c r="CV49" s="1004">
        <f t="shared" si="20"/>
        <v>0</v>
      </c>
      <c r="CW49" s="675"/>
      <c r="CX49" s="664" t="s">
        <v>463</v>
      </c>
      <c r="CY49" s="655" t="s">
        <v>284</v>
      </c>
      <c r="CZ49" s="655" t="str">
        <f>'Information Input'!$M$14</f>
        <v xml:space="preserve">      -      </v>
      </c>
      <c r="DA49" s="656">
        <f>'Information Input'!$H$35</f>
        <v>43555</v>
      </c>
      <c r="DB49" s="655" t="str">
        <f>'Information Input'!$J$22</f>
        <v>Quarterly</v>
      </c>
      <c r="DC49" s="670">
        <f>'Information Input'!$H$30</f>
        <v>43555</v>
      </c>
      <c r="DD49" s="671" t="str">
        <f t="shared" si="21"/>
        <v>201902</v>
      </c>
      <c r="DE49" s="659" t="s">
        <v>462</v>
      </c>
      <c r="DF49" s="659" t="s">
        <v>455</v>
      </c>
      <c r="DG49" s="662">
        <f>'Report 5D'!$D$55</f>
        <v>0</v>
      </c>
      <c r="DH49" s="668">
        <f>'Report 5D'!$D$56</f>
        <v>0</v>
      </c>
      <c r="DI49" s="662">
        <f>'Report 5D'!$D$57</f>
        <v>0</v>
      </c>
      <c r="DJ49" s="662">
        <f>'Report 5D'!$D$58</f>
        <v>0</v>
      </c>
      <c r="DK49" s="662">
        <f>'Report 5D'!$D$59</f>
        <v>0</v>
      </c>
      <c r="DL49" s="662">
        <f>'Report 5D'!$D$60</f>
        <v>0</v>
      </c>
      <c r="DM49" s="662">
        <f>'Report 5D'!$D$61</f>
        <v>0</v>
      </c>
      <c r="DN49" s="662">
        <f>'Report 5D'!$D$62</f>
        <v>0</v>
      </c>
      <c r="DO49" s="662">
        <f>'Report 5D'!$D$63</f>
        <v>0</v>
      </c>
      <c r="DP49" s="662">
        <f>'Report 5D'!$D$64</f>
        <v>0</v>
      </c>
      <c r="DQ49" s="662">
        <f>'Report 5D'!$D$65</f>
        <v>0</v>
      </c>
      <c r="DR49" s="675"/>
    </row>
    <row r="50" spans="1:122">
      <c r="A50" s="675"/>
      <c r="B50" s="653" t="s">
        <v>463</v>
      </c>
      <c r="C50" s="654">
        <v>1</v>
      </c>
      <c r="D50" s="655" t="str">
        <f>'Information Input'!$M$14</f>
        <v xml:space="preserve">      -      </v>
      </c>
      <c r="E50" s="655" t="s">
        <v>24</v>
      </c>
      <c r="F50" s="656">
        <f t="shared" si="18"/>
        <v>43466</v>
      </c>
      <c r="G50" s="656">
        <f t="shared" si="19"/>
        <v>43555</v>
      </c>
      <c r="H50" s="656">
        <f>'Information Input'!$H$35</f>
        <v>43555</v>
      </c>
      <c r="I50" s="655" t="str">
        <f>'Information Input'!$J$22</f>
        <v>Quarterly</v>
      </c>
      <c r="J50" s="656">
        <f>'Information Input'!$H$30</f>
        <v>43555</v>
      </c>
      <c r="K50" s="655">
        <f>'Information Input'!$J$18</f>
        <v>2019</v>
      </c>
      <c r="L50" s="657" t="s">
        <v>365</v>
      </c>
      <c r="M50" s="658" t="s">
        <v>370</v>
      </c>
      <c r="N50" s="659" t="s">
        <v>462</v>
      </c>
      <c r="O50" s="660" t="s">
        <v>446</v>
      </c>
      <c r="P50" s="655">
        <v>40</v>
      </c>
      <c r="Q50" s="659" t="s">
        <v>650</v>
      </c>
      <c r="R50" s="659" t="s">
        <v>158</v>
      </c>
      <c r="S50" s="661">
        <f>'Report 1'!$C$18</f>
        <v>0</v>
      </c>
      <c r="T50" s="662">
        <f>'Report 1'!$C$60</f>
        <v>0</v>
      </c>
      <c r="U50" s="663">
        <f>'Report 1'!$C$146</f>
        <v>0</v>
      </c>
      <c r="V50" s="675"/>
      <c r="AK50" s="675"/>
      <c r="AL50" s="664" t="s">
        <v>463</v>
      </c>
      <c r="AM50" s="665">
        <v>2</v>
      </c>
      <c r="AN50" s="665" t="str">
        <f>'Information Input'!$M$14</f>
        <v xml:space="preserve">      -      </v>
      </c>
      <c r="AO50" s="665" t="s">
        <v>24</v>
      </c>
      <c r="AP50" s="656">
        <f t="shared" si="2"/>
        <v>43466</v>
      </c>
      <c r="AQ50" s="656">
        <f t="shared" si="3"/>
        <v>43555</v>
      </c>
      <c r="AR50" s="656">
        <f>'Information Input'!$H$35</f>
        <v>43555</v>
      </c>
      <c r="AS50" s="665" t="str">
        <f>'Information Input'!$J$22</f>
        <v>Quarterly</v>
      </c>
      <c r="AT50" s="656">
        <f>'Information Input'!$H$30</f>
        <v>43555</v>
      </c>
      <c r="AU50" s="665">
        <f>'Information Input'!$J$18</f>
        <v>2019</v>
      </c>
      <c r="AV50" s="665">
        <v>208</v>
      </c>
      <c r="AW50" s="665" t="s">
        <v>370</v>
      </c>
      <c r="AX50" s="665" t="s">
        <v>462</v>
      </c>
      <c r="AY50" s="666" t="s">
        <v>450</v>
      </c>
      <c r="AZ50" s="665">
        <v>49</v>
      </c>
      <c r="BA50" s="667" t="s">
        <v>392</v>
      </c>
      <c r="BB50" s="661" t="s">
        <v>268</v>
      </c>
      <c r="BC50" s="668">
        <f>'Report 2'!$H$56</f>
        <v>0</v>
      </c>
      <c r="BD50" s="668">
        <f>'Report 2'!$I$56</f>
        <v>0</v>
      </c>
      <c r="BE50" s="668">
        <f>'Report 2'!$J$56</f>
        <v>0</v>
      </c>
      <c r="BF50" s="668">
        <f>'Report 2'!$K$56</f>
        <v>0</v>
      </c>
      <c r="BG50" s="668">
        <f>'Report 2'!$L$56</f>
        <v>0</v>
      </c>
      <c r="BH50" s="668">
        <f>'Report 2'!$M$56</f>
        <v>0</v>
      </c>
      <c r="BI50" s="668">
        <f>'Report 2'!$N$56</f>
        <v>0</v>
      </c>
      <c r="BJ50" s="675"/>
      <c r="BK50" s="659" t="s">
        <v>463</v>
      </c>
      <c r="BL50" s="655">
        <v>3</v>
      </c>
      <c r="BM50" s="655" t="str">
        <f>'Information Input'!$M$14</f>
        <v xml:space="preserve">      -      </v>
      </c>
      <c r="BN50" s="655" t="s">
        <v>28</v>
      </c>
      <c r="BO50" s="656">
        <f>'Information Input'!$H$33</f>
        <v>43466</v>
      </c>
      <c r="BP50" s="656">
        <f>'Information Input'!$H$34</f>
        <v>43555</v>
      </c>
      <c r="BQ50" s="656">
        <f>'Information Input'!$H$35</f>
        <v>43555</v>
      </c>
      <c r="BR50" s="655" t="str">
        <f>'Information Input'!$J$22</f>
        <v>Quarterly</v>
      </c>
      <c r="BS50" s="656">
        <f>'Information Input'!$H$30</f>
        <v>43555</v>
      </c>
      <c r="BT50" s="655">
        <f>'Information Input'!$J$18</f>
        <v>2019</v>
      </c>
      <c r="BU50" s="657" t="s">
        <v>365</v>
      </c>
      <c r="BV50" s="658" t="s">
        <v>370</v>
      </c>
      <c r="BW50" s="659" t="s">
        <v>462</v>
      </c>
      <c r="BX50" s="655">
        <v>3</v>
      </c>
      <c r="BY50" s="667" t="s">
        <v>544</v>
      </c>
      <c r="BZ50" s="667" t="s">
        <v>54</v>
      </c>
      <c r="CA50" s="661">
        <f>'Report 3'!$H$18</f>
        <v>0</v>
      </c>
      <c r="CB50" s="675"/>
      <c r="CC50" s="660" t="s">
        <v>463</v>
      </c>
      <c r="CD50" s="1000" t="s">
        <v>447</v>
      </c>
      <c r="CE50" s="1000" t="str">
        <f>'Information Input'!$M$14</f>
        <v xml:space="preserve">      -      </v>
      </c>
      <c r="CF50" s="669" t="s">
        <v>24</v>
      </c>
      <c r="CG50" s="670">
        <f t="shared" si="6"/>
        <v>43466</v>
      </c>
      <c r="CH50" s="670">
        <f t="shared" si="7"/>
        <v>43555</v>
      </c>
      <c r="CI50" s="670">
        <f>'Information Input'!$H$35</f>
        <v>43555</v>
      </c>
      <c r="CJ50" s="669" t="str">
        <f>'Information Input'!$J$22</f>
        <v>Quarterly</v>
      </c>
      <c r="CK50" s="670">
        <f>'Information Input'!$H$30</f>
        <v>43555</v>
      </c>
      <c r="CL50" s="669">
        <f>'Information Input'!$J$18</f>
        <v>2019</v>
      </c>
      <c r="CM50" s="1001" t="s">
        <v>365</v>
      </c>
      <c r="CN50" s="1000" t="s">
        <v>370</v>
      </c>
      <c r="CO50" s="660" t="s">
        <v>462</v>
      </c>
      <c r="CP50" s="660" t="s">
        <v>450</v>
      </c>
      <c r="CQ50" s="669">
        <v>50</v>
      </c>
      <c r="CR50" s="660" t="s">
        <v>142</v>
      </c>
      <c r="CS50" s="660" t="s">
        <v>268</v>
      </c>
      <c r="CT50" s="1002">
        <f>'Report 1'!$C$18</f>
        <v>0</v>
      </c>
      <c r="CU50" s="1003">
        <f>SUMIF('Report 4A'!$G$16:$G$95,$CQ50,'Report 4A'!$K$16:$K$95)</f>
        <v>0</v>
      </c>
      <c r="CV50" s="1004">
        <f t="shared" si="20"/>
        <v>0</v>
      </c>
      <c r="CW50" s="675"/>
      <c r="CX50" s="664" t="s">
        <v>463</v>
      </c>
      <c r="CY50" s="655" t="s">
        <v>284</v>
      </c>
      <c r="CZ50" s="655" t="str">
        <f>'Information Input'!$M$14</f>
        <v xml:space="preserve">      -      </v>
      </c>
      <c r="DA50" s="656">
        <f>'Information Input'!$H$35</f>
        <v>43555</v>
      </c>
      <c r="DB50" s="655" t="str">
        <f>'Information Input'!$J$22</f>
        <v>Quarterly</v>
      </c>
      <c r="DC50" s="670">
        <f>'Information Input'!$H$30</f>
        <v>43555</v>
      </c>
      <c r="DD50" s="671" t="str">
        <f t="shared" si="21"/>
        <v>201901</v>
      </c>
      <c r="DE50" s="659" t="s">
        <v>462</v>
      </c>
      <c r="DF50" s="659" t="s">
        <v>455</v>
      </c>
      <c r="DG50" s="662">
        <f>'Report 5D'!$E$55</f>
        <v>0</v>
      </c>
      <c r="DH50" s="668">
        <f>'Report 5D'!$E$56</f>
        <v>0</v>
      </c>
      <c r="DI50" s="662">
        <f>'Report 5D'!$E$57</f>
        <v>0</v>
      </c>
      <c r="DJ50" s="662">
        <f>'Report 5D'!$E$58</f>
        <v>0</v>
      </c>
      <c r="DK50" s="662">
        <f>'Report 5D'!$E$59</f>
        <v>0</v>
      </c>
      <c r="DL50" s="662">
        <f>'Report 5D'!$E$60</f>
        <v>0</v>
      </c>
      <c r="DM50" s="662">
        <f>'Report 5D'!$E$61</f>
        <v>0</v>
      </c>
      <c r="DN50" s="662">
        <f>'Report 5D'!$E$62</f>
        <v>0</v>
      </c>
      <c r="DO50" s="662">
        <f>'Report 5D'!$E$63</f>
        <v>0</v>
      </c>
      <c r="DP50" s="662">
        <f>'Report 5D'!$E$64</f>
        <v>0</v>
      </c>
      <c r="DQ50" s="662">
        <f>'Report 5D'!$E$65</f>
        <v>0</v>
      </c>
      <c r="DR50" s="675"/>
    </row>
    <row r="51" spans="1:122">
      <c r="A51" s="675"/>
      <c r="B51" s="653" t="s">
        <v>463</v>
      </c>
      <c r="C51" s="654">
        <v>1</v>
      </c>
      <c r="D51" s="655" t="str">
        <f>'Information Input'!$M$14</f>
        <v xml:space="preserve">      -      </v>
      </c>
      <c r="E51" s="655" t="s">
        <v>24</v>
      </c>
      <c r="F51" s="656">
        <f t="shared" si="18"/>
        <v>43466</v>
      </c>
      <c r="G51" s="656">
        <f t="shared" si="19"/>
        <v>43555</v>
      </c>
      <c r="H51" s="656">
        <f>'Information Input'!$H$35</f>
        <v>43555</v>
      </c>
      <c r="I51" s="655" t="str">
        <f>'Information Input'!$J$22</f>
        <v>Quarterly</v>
      </c>
      <c r="J51" s="656">
        <f>'Information Input'!$H$30</f>
        <v>43555</v>
      </c>
      <c r="K51" s="655">
        <f>'Information Input'!$J$18</f>
        <v>2019</v>
      </c>
      <c r="L51" s="657" t="s">
        <v>365</v>
      </c>
      <c r="M51" s="658" t="s">
        <v>370</v>
      </c>
      <c r="N51" s="659" t="s">
        <v>462</v>
      </c>
      <c r="O51" s="660" t="s">
        <v>446</v>
      </c>
      <c r="P51" s="655">
        <v>41</v>
      </c>
      <c r="Q51" s="659" t="s">
        <v>651</v>
      </c>
      <c r="R51" s="659" t="s">
        <v>158</v>
      </c>
      <c r="S51" s="661">
        <f>'Report 1'!$C$18</f>
        <v>0</v>
      </c>
      <c r="T51" s="662">
        <f>'Report 1'!$C$61</f>
        <v>0</v>
      </c>
      <c r="U51" s="663">
        <f>'Report 1'!$C$147</f>
        <v>0</v>
      </c>
      <c r="V51" s="675"/>
      <c r="AK51" s="675"/>
      <c r="AL51" s="664" t="s">
        <v>463</v>
      </c>
      <c r="AM51" s="665">
        <v>2</v>
      </c>
      <c r="AN51" s="665" t="str">
        <f>'Information Input'!$M$14</f>
        <v xml:space="preserve">      -      </v>
      </c>
      <c r="AO51" s="665" t="s">
        <v>24</v>
      </c>
      <c r="AP51" s="656">
        <f t="shared" si="2"/>
        <v>43466</v>
      </c>
      <c r="AQ51" s="656">
        <f t="shared" si="3"/>
        <v>43555</v>
      </c>
      <c r="AR51" s="656">
        <f>'Information Input'!$H$35</f>
        <v>43555</v>
      </c>
      <c r="AS51" s="665" t="str">
        <f>'Information Input'!$J$22</f>
        <v>Quarterly</v>
      </c>
      <c r="AT51" s="656">
        <f>'Information Input'!$H$30</f>
        <v>43555</v>
      </c>
      <c r="AU51" s="665">
        <f>'Information Input'!$J$18</f>
        <v>2019</v>
      </c>
      <c r="AV51" s="665">
        <v>208</v>
      </c>
      <c r="AW51" s="665" t="s">
        <v>370</v>
      </c>
      <c r="AX51" s="665" t="s">
        <v>462</v>
      </c>
      <c r="AY51" s="666" t="s">
        <v>450</v>
      </c>
      <c r="AZ51" s="665">
        <v>50</v>
      </c>
      <c r="BA51" s="667" t="s">
        <v>142</v>
      </c>
      <c r="BB51" s="661" t="s">
        <v>268</v>
      </c>
      <c r="BC51" s="668">
        <f>'Report 2'!$H$57</f>
        <v>0</v>
      </c>
      <c r="BD51" s="668">
        <f>'Report 2'!$I$57</f>
        <v>0</v>
      </c>
      <c r="BE51" s="668">
        <f>'Report 2'!$J$57</f>
        <v>0</v>
      </c>
      <c r="BF51" s="668">
        <f>'Report 2'!$K$57</f>
        <v>0</v>
      </c>
      <c r="BG51" s="668">
        <f>'Report 2'!$L$57</f>
        <v>0</v>
      </c>
      <c r="BH51" s="668">
        <f>'Report 2'!$M$57</f>
        <v>0</v>
      </c>
      <c r="BI51" s="668">
        <f>'Report 2'!$N$57</f>
        <v>0</v>
      </c>
      <c r="BJ51" s="675"/>
      <c r="BK51" s="659" t="s">
        <v>463</v>
      </c>
      <c r="BL51" s="655">
        <v>3</v>
      </c>
      <c r="BM51" s="655" t="str">
        <f>'Information Input'!$M$14</f>
        <v xml:space="preserve">      -      </v>
      </c>
      <c r="BN51" s="655" t="s">
        <v>28</v>
      </c>
      <c r="BO51" s="656">
        <f>'Information Input'!$H$33</f>
        <v>43466</v>
      </c>
      <c r="BP51" s="656">
        <f>'Information Input'!$H$34</f>
        <v>43555</v>
      </c>
      <c r="BQ51" s="656">
        <f>'Information Input'!$H$35</f>
        <v>43555</v>
      </c>
      <c r="BR51" s="655" t="str">
        <f>'Information Input'!$J$22</f>
        <v>Quarterly</v>
      </c>
      <c r="BS51" s="656">
        <f>'Information Input'!$H$30</f>
        <v>43555</v>
      </c>
      <c r="BT51" s="655">
        <f>'Information Input'!$J$18</f>
        <v>2019</v>
      </c>
      <c r="BU51" s="657" t="s">
        <v>365</v>
      </c>
      <c r="BV51" s="658" t="s">
        <v>370</v>
      </c>
      <c r="BW51" s="659" t="s">
        <v>462</v>
      </c>
      <c r="BX51" s="655">
        <v>4</v>
      </c>
      <c r="BY51" s="667" t="s">
        <v>544</v>
      </c>
      <c r="BZ51" s="667" t="s">
        <v>55</v>
      </c>
      <c r="CA51" s="661">
        <f>'Report 3'!$H$19</f>
        <v>0</v>
      </c>
      <c r="CB51" s="675"/>
      <c r="CC51" s="693" t="s">
        <v>463</v>
      </c>
      <c r="CD51" s="1005" t="s">
        <v>447</v>
      </c>
      <c r="CE51" s="1005" t="str">
        <f>'Information Input'!$M$14</f>
        <v xml:space="preserve">      -      </v>
      </c>
      <c r="CF51" s="684" t="s">
        <v>24</v>
      </c>
      <c r="CG51" s="679">
        <f t="shared" si="6"/>
        <v>43466</v>
      </c>
      <c r="CH51" s="679">
        <f t="shared" si="7"/>
        <v>43555</v>
      </c>
      <c r="CI51" s="679">
        <f>'Information Input'!$H$35</f>
        <v>43555</v>
      </c>
      <c r="CJ51" s="684" t="str">
        <f>'Information Input'!$J$22</f>
        <v>Quarterly</v>
      </c>
      <c r="CK51" s="679">
        <f>'Information Input'!$H$30</f>
        <v>43555</v>
      </c>
      <c r="CL51" s="684">
        <f>'Information Input'!$J$18</f>
        <v>2019</v>
      </c>
      <c r="CM51" s="1006" t="s">
        <v>365</v>
      </c>
      <c r="CN51" s="1005" t="s">
        <v>370</v>
      </c>
      <c r="CO51" s="693" t="s">
        <v>462</v>
      </c>
      <c r="CP51" s="693" t="s">
        <v>450</v>
      </c>
      <c r="CQ51" s="684">
        <v>51</v>
      </c>
      <c r="CR51" s="693" t="s">
        <v>557</v>
      </c>
      <c r="CS51" s="693" t="s">
        <v>268</v>
      </c>
      <c r="CT51" s="1007">
        <f>'Report 1'!$C$18</f>
        <v>0</v>
      </c>
      <c r="CU51" s="1008">
        <f>SUMIF('Report 4A'!$G$16:$G$95,$CQ51,'Report 4A'!$K$16:$K$95)</f>
        <v>0</v>
      </c>
      <c r="CV51" s="1009">
        <f t="shared" si="20"/>
        <v>0</v>
      </c>
      <c r="CW51" s="675"/>
      <c r="CX51" s="664" t="s">
        <v>463</v>
      </c>
      <c r="CY51" s="655" t="s">
        <v>284</v>
      </c>
      <c r="CZ51" s="655" t="str">
        <f>'Information Input'!$M$14</f>
        <v xml:space="preserve">      -      </v>
      </c>
      <c r="DA51" s="656">
        <f>'Information Input'!$H$35</f>
        <v>43555</v>
      </c>
      <c r="DB51" s="655" t="str">
        <f>'Information Input'!$J$22</f>
        <v>Quarterly</v>
      </c>
      <c r="DC51" s="670">
        <f>'Information Input'!$H$30</f>
        <v>43555</v>
      </c>
      <c r="DD51" s="671" t="str">
        <f t="shared" si="21"/>
        <v>201812</v>
      </c>
      <c r="DE51" s="659" t="s">
        <v>462</v>
      </c>
      <c r="DF51" s="659" t="s">
        <v>455</v>
      </c>
      <c r="DG51" s="662">
        <f>'Report 5D'!$F$55</f>
        <v>0</v>
      </c>
      <c r="DH51" s="668">
        <f>'Report 5D'!$F$56</f>
        <v>0</v>
      </c>
      <c r="DI51" s="662">
        <f>'Report 5D'!$F$57</f>
        <v>0</v>
      </c>
      <c r="DJ51" s="662">
        <f>'Report 5D'!$F$58</f>
        <v>0</v>
      </c>
      <c r="DK51" s="662">
        <f>'Report 5D'!$F$59</f>
        <v>0</v>
      </c>
      <c r="DL51" s="662">
        <f>'Report 5D'!$F$60</f>
        <v>0</v>
      </c>
      <c r="DM51" s="662">
        <f>'Report 5D'!$F$61</f>
        <v>0</v>
      </c>
      <c r="DN51" s="662">
        <f>'Report 5D'!$F$62</f>
        <v>0</v>
      </c>
      <c r="DO51" s="662">
        <f>'Report 5D'!$F$63</f>
        <v>0</v>
      </c>
      <c r="DP51" s="662">
        <f>'Report 5D'!$F$64</f>
        <v>0</v>
      </c>
      <c r="DQ51" s="662">
        <f>'Report 5D'!$F$65</f>
        <v>0</v>
      </c>
      <c r="DR51" s="675"/>
    </row>
    <row r="52" spans="1:122">
      <c r="A52" s="675"/>
      <c r="B52" s="653" t="s">
        <v>463</v>
      </c>
      <c r="C52" s="654">
        <v>1</v>
      </c>
      <c r="D52" s="655" t="str">
        <f>'Information Input'!$M$14</f>
        <v xml:space="preserve">      -      </v>
      </c>
      <c r="E52" s="655" t="s">
        <v>24</v>
      </c>
      <c r="F52" s="656">
        <f t="shared" si="18"/>
        <v>43466</v>
      </c>
      <c r="G52" s="656">
        <f t="shared" si="19"/>
        <v>43555</v>
      </c>
      <c r="H52" s="656">
        <f>'Information Input'!$H$35</f>
        <v>43555</v>
      </c>
      <c r="I52" s="655" t="str">
        <f>'Information Input'!$J$22</f>
        <v>Quarterly</v>
      </c>
      <c r="J52" s="656">
        <f>'Information Input'!$H$30</f>
        <v>43555</v>
      </c>
      <c r="K52" s="655">
        <f>'Information Input'!$J$18</f>
        <v>2019</v>
      </c>
      <c r="L52" s="657" t="s">
        <v>365</v>
      </c>
      <c r="M52" s="658" t="s">
        <v>370</v>
      </c>
      <c r="N52" s="659" t="s">
        <v>462</v>
      </c>
      <c r="O52" s="660" t="s">
        <v>446</v>
      </c>
      <c r="P52" s="655">
        <v>42</v>
      </c>
      <c r="Q52" s="667" t="s">
        <v>617</v>
      </c>
      <c r="R52" s="659" t="s">
        <v>156</v>
      </c>
      <c r="S52" s="661">
        <f>'Report 1'!$C$18</f>
        <v>0</v>
      </c>
      <c r="T52" s="662">
        <f>'Report 1'!$C$62</f>
        <v>0</v>
      </c>
      <c r="U52" s="663">
        <f>'Report 1'!$C$148</f>
        <v>0</v>
      </c>
      <c r="V52" s="675"/>
      <c r="AK52" s="675"/>
      <c r="AL52" s="664" t="s">
        <v>463</v>
      </c>
      <c r="AM52" s="665">
        <v>2</v>
      </c>
      <c r="AN52" s="665" t="str">
        <f>'Information Input'!$M$14</f>
        <v xml:space="preserve">      -      </v>
      </c>
      <c r="AO52" s="665" t="s">
        <v>24</v>
      </c>
      <c r="AP52" s="656">
        <f t="shared" si="2"/>
        <v>43466</v>
      </c>
      <c r="AQ52" s="656">
        <f t="shared" si="3"/>
        <v>43555</v>
      </c>
      <c r="AR52" s="656">
        <f>'Information Input'!$H$35</f>
        <v>43555</v>
      </c>
      <c r="AS52" s="665" t="str">
        <f>'Information Input'!$J$22</f>
        <v>Quarterly</v>
      </c>
      <c r="AT52" s="656">
        <f>'Information Input'!$H$30</f>
        <v>43555</v>
      </c>
      <c r="AU52" s="665">
        <f>'Information Input'!$J$18</f>
        <v>2019</v>
      </c>
      <c r="AV52" s="665">
        <v>208</v>
      </c>
      <c r="AW52" s="665" t="s">
        <v>370</v>
      </c>
      <c r="AX52" s="665" t="s">
        <v>462</v>
      </c>
      <c r="AY52" s="666" t="s">
        <v>450</v>
      </c>
      <c r="AZ52" s="665">
        <v>51</v>
      </c>
      <c r="BA52" s="667" t="s">
        <v>557</v>
      </c>
      <c r="BB52" s="661" t="s">
        <v>268</v>
      </c>
      <c r="BC52" s="668">
        <f>'Report 2'!$H$58</f>
        <v>0</v>
      </c>
      <c r="BD52" s="668">
        <f>'Report 2'!$I$58</f>
        <v>0</v>
      </c>
      <c r="BE52" s="668">
        <f>'Report 2'!$J$58</f>
        <v>0</v>
      </c>
      <c r="BF52" s="668">
        <f>'Report 2'!$K$58</f>
        <v>0</v>
      </c>
      <c r="BG52" s="668">
        <f>'Report 2'!$L$58</f>
        <v>0</v>
      </c>
      <c r="BH52" s="668">
        <f>'Report 2'!$M$58</f>
        <v>0</v>
      </c>
      <c r="BI52" s="668">
        <f>'Report 2'!$N$58</f>
        <v>0</v>
      </c>
      <c r="BJ52" s="675"/>
      <c r="BK52" s="659" t="s">
        <v>463</v>
      </c>
      <c r="BL52" s="655">
        <v>3</v>
      </c>
      <c r="BM52" s="655" t="str">
        <f>'Information Input'!$M$14</f>
        <v xml:space="preserve">      -      </v>
      </c>
      <c r="BN52" s="655" t="s">
        <v>28</v>
      </c>
      <c r="BO52" s="656">
        <f>'Information Input'!$H$33</f>
        <v>43466</v>
      </c>
      <c r="BP52" s="656">
        <f>'Information Input'!$H$34</f>
        <v>43555</v>
      </c>
      <c r="BQ52" s="656">
        <f>'Information Input'!$H$35</f>
        <v>43555</v>
      </c>
      <c r="BR52" s="655" t="str">
        <f>'Information Input'!$J$22</f>
        <v>Quarterly</v>
      </c>
      <c r="BS52" s="656">
        <f>'Information Input'!$H$30</f>
        <v>43555</v>
      </c>
      <c r="BT52" s="655">
        <f>'Information Input'!$J$18</f>
        <v>2019</v>
      </c>
      <c r="BU52" s="657" t="s">
        <v>365</v>
      </c>
      <c r="BV52" s="658" t="s">
        <v>370</v>
      </c>
      <c r="BW52" s="659" t="s">
        <v>462</v>
      </c>
      <c r="BX52" s="655">
        <v>5</v>
      </c>
      <c r="BY52" s="667" t="s">
        <v>124</v>
      </c>
      <c r="BZ52" s="667" t="s">
        <v>56</v>
      </c>
      <c r="CA52" s="661">
        <f>'Report 3'!$H$20</f>
        <v>0</v>
      </c>
      <c r="CB52" s="675"/>
      <c r="CC52" s="641" t="s">
        <v>463</v>
      </c>
      <c r="CD52" s="995" t="s">
        <v>447</v>
      </c>
      <c r="CE52" s="995" t="str">
        <f>'Information Input'!$M$14</f>
        <v xml:space="preserve">      -      </v>
      </c>
      <c r="CF52" s="650" t="s">
        <v>25</v>
      </c>
      <c r="CG52" s="637">
        <f t="shared" ref="CG52:CG91" si="22">DATE(CL52,4,1)</f>
        <v>43556</v>
      </c>
      <c r="CH52" s="637">
        <f t="shared" ref="CH52:CH91" si="23">DATE(CL52,6,30)</f>
        <v>43646</v>
      </c>
      <c r="CI52" s="637">
        <f>'Information Input'!$H$35</f>
        <v>43555</v>
      </c>
      <c r="CJ52" s="650" t="str">
        <f>'Information Input'!$J$22</f>
        <v>Quarterly</v>
      </c>
      <c r="CK52" s="637">
        <f>'Information Input'!$H$30</f>
        <v>43555</v>
      </c>
      <c r="CL52" s="650">
        <f>'Information Input'!$J$18</f>
        <v>2019</v>
      </c>
      <c r="CM52" s="996" t="s">
        <v>365</v>
      </c>
      <c r="CN52" s="995" t="s">
        <v>370</v>
      </c>
      <c r="CO52" s="641" t="s">
        <v>462</v>
      </c>
      <c r="CP52" s="641" t="str">
        <f t="shared" ref="CP52:CP71" si="24">CP12</f>
        <v>Health Care</v>
      </c>
      <c r="CQ52" s="650">
        <v>11</v>
      </c>
      <c r="CR52" s="641" t="s">
        <v>129</v>
      </c>
      <c r="CS52" s="641" t="s">
        <v>152</v>
      </c>
      <c r="CT52" s="997">
        <f>'Report 1'!$D$18</f>
        <v>0</v>
      </c>
      <c r="CU52" s="998">
        <f>SUMIF('Report 4A'!$G$16:$G$95,$CQ52,'Report 4A'!$L$16:$L$95)</f>
        <v>0</v>
      </c>
      <c r="CV52" s="999">
        <f t="shared" si="20"/>
        <v>0</v>
      </c>
      <c r="CW52" s="675"/>
      <c r="CX52" s="664" t="s">
        <v>463</v>
      </c>
      <c r="CY52" s="655" t="s">
        <v>284</v>
      </c>
      <c r="CZ52" s="655" t="str">
        <f>'Information Input'!$M$14</f>
        <v xml:space="preserve">      -      </v>
      </c>
      <c r="DA52" s="656">
        <f>'Information Input'!$H$35</f>
        <v>43555</v>
      </c>
      <c r="DB52" s="655" t="str">
        <f>'Information Input'!$J$22</f>
        <v>Quarterly</v>
      </c>
      <c r="DC52" s="670">
        <f>'Information Input'!$H$30</f>
        <v>43555</v>
      </c>
      <c r="DD52" s="671" t="str">
        <f t="shared" si="21"/>
        <v>201811</v>
      </c>
      <c r="DE52" s="659" t="s">
        <v>462</v>
      </c>
      <c r="DF52" s="659" t="s">
        <v>455</v>
      </c>
      <c r="DG52" s="662">
        <f>'Report 5D'!$G$55</f>
        <v>0</v>
      </c>
      <c r="DH52" s="668">
        <f>'Report 5D'!$G$56</f>
        <v>0</v>
      </c>
      <c r="DI52" s="662">
        <f>'Report 5D'!$G$57</f>
        <v>0</v>
      </c>
      <c r="DJ52" s="662">
        <f>'Report 5D'!$G$58</f>
        <v>0</v>
      </c>
      <c r="DK52" s="662">
        <f>'Report 5D'!$G$59</f>
        <v>0</v>
      </c>
      <c r="DL52" s="662">
        <f>'Report 5D'!$G$60</f>
        <v>0</v>
      </c>
      <c r="DM52" s="662">
        <f>'Report 5D'!$G$61</f>
        <v>0</v>
      </c>
      <c r="DN52" s="662">
        <f>'Report 5D'!$G$62</f>
        <v>0</v>
      </c>
      <c r="DO52" s="662">
        <f>'Report 5D'!$G$63</f>
        <v>0</v>
      </c>
      <c r="DP52" s="662">
        <f>'Report 5D'!$G$64</f>
        <v>0</v>
      </c>
      <c r="DQ52" s="662">
        <f>'Report 5D'!$G$65</f>
        <v>0</v>
      </c>
      <c r="DR52" s="675"/>
    </row>
    <row r="53" spans="1:122">
      <c r="A53" s="675"/>
      <c r="B53" s="653" t="s">
        <v>463</v>
      </c>
      <c r="C53" s="654">
        <v>1</v>
      </c>
      <c r="D53" s="655" t="str">
        <f>'Information Input'!$M$14</f>
        <v xml:space="preserve">      -      </v>
      </c>
      <c r="E53" s="655" t="s">
        <v>24</v>
      </c>
      <c r="F53" s="656">
        <f t="shared" si="18"/>
        <v>43466</v>
      </c>
      <c r="G53" s="656">
        <f t="shared" si="19"/>
        <v>43555</v>
      </c>
      <c r="H53" s="656">
        <f>'Information Input'!$H$35</f>
        <v>43555</v>
      </c>
      <c r="I53" s="655" t="str">
        <f>'Information Input'!$J$22</f>
        <v>Quarterly</v>
      </c>
      <c r="J53" s="656">
        <f>'Information Input'!$H$30</f>
        <v>43555</v>
      </c>
      <c r="K53" s="655">
        <f>'Information Input'!$J$18</f>
        <v>2019</v>
      </c>
      <c r="L53" s="657" t="s">
        <v>365</v>
      </c>
      <c r="M53" s="658" t="s">
        <v>370</v>
      </c>
      <c r="N53" s="659" t="s">
        <v>462</v>
      </c>
      <c r="O53" s="660" t="s">
        <v>446</v>
      </c>
      <c r="P53" s="655">
        <v>43</v>
      </c>
      <c r="Q53" s="667" t="s">
        <v>644</v>
      </c>
      <c r="R53" s="659" t="s">
        <v>156</v>
      </c>
      <c r="S53" s="661">
        <f>'Report 1'!$C$18</f>
        <v>0</v>
      </c>
      <c r="T53" s="662">
        <f>'Report 1'!$C$63</f>
        <v>0</v>
      </c>
      <c r="U53" s="663">
        <f>'Report 1'!$C$149</f>
        <v>0</v>
      </c>
      <c r="V53" s="675"/>
      <c r="AK53" s="675"/>
      <c r="AL53" s="676" t="s">
        <v>463</v>
      </c>
      <c r="AM53" s="687">
        <v>2</v>
      </c>
      <c r="AN53" s="687" t="str">
        <f>'Information Input'!$M$14</f>
        <v xml:space="preserve">      -      </v>
      </c>
      <c r="AO53" s="687" t="s">
        <v>24</v>
      </c>
      <c r="AP53" s="678">
        <f t="shared" si="2"/>
        <v>43466</v>
      </c>
      <c r="AQ53" s="678">
        <f t="shared" si="3"/>
        <v>43555</v>
      </c>
      <c r="AR53" s="678">
        <f>'Information Input'!$H$35</f>
        <v>43555</v>
      </c>
      <c r="AS53" s="687" t="str">
        <f>'Information Input'!$J$22</f>
        <v>Quarterly</v>
      </c>
      <c r="AT53" s="678">
        <f>'Information Input'!$H$30</f>
        <v>43555</v>
      </c>
      <c r="AU53" s="687">
        <f>'Information Input'!$J$18</f>
        <v>2019</v>
      </c>
      <c r="AV53" s="687">
        <v>208</v>
      </c>
      <c r="AW53" s="687" t="s">
        <v>370</v>
      </c>
      <c r="AX53" s="687" t="s">
        <v>462</v>
      </c>
      <c r="AY53" s="688" t="s">
        <v>449</v>
      </c>
      <c r="AZ53" s="687">
        <v>52</v>
      </c>
      <c r="BA53" s="676" t="s">
        <v>502</v>
      </c>
      <c r="BB53" s="685" t="s">
        <v>268</v>
      </c>
      <c r="BC53" s="683">
        <f>'Report 2'!$H$59</f>
        <v>0</v>
      </c>
      <c r="BD53" s="683">
        <f>'Report 2'!$I$59</f>
        <v>0</v>
      </c>
      <c r="BE53" s="683">
        <f>'Report 2'!$J$59</f>
        <v>0</v>
      </c>
      <c r="BF53" s="683">
        <f>'Report 2'!$K$59</f>
        <v>0</v>
      </c>
      <c r="BG53" s="683">
        <f>'Report 2'!$L$59</f>
        <v>0</v>
      </c>
      <c r="BH53" s="683">
        <f>'Report 2'!$M$59</f>
        <v>0</v>
      </c>
      <c r="BI53" s="683">
        <f>'Report 2'!$N$59</f>
        <v>0</v>
      </c>
      <c r="BJ53" s="675"/>
      <c r="BK53" s="659" t="s">
        <v>463</v>
      </c>
      <c r="BL53" s="655">
        <v>3</v>
      </c>
      <c r="BM53" s="655" t="str">
        <f>'Information Input'!$M$14</f>
        <v xml:space="preserve">      -      </v>
      </c>
      <c r="BN53" s="655" t="s">
        <v>28</v>
      </c>
      <c r="BO53" s="656">
        <f>'Information Input'!$H$33</f>
        <v>43466</v>
      </c>
      <c r="BP53" s="656">
        <f>'Information Input'!$H$34</f>
        <v>43555</v>
      </c>
      <c r="BQ53" s="656">
        <f>'Information Input'!$H$35</f>
        <v>43555</v>
      </c>
      <c r="BR53" s="655" t="str">
        <f>'Information Input'!$J$22</f>
        <v>Quarterly</v>
      </c>
      <c r="BS53" s="656">
        <f>'Information Input'!$H$30</f>
        <v>43555</v>
      </c>
      <c r="BT53" s="655">
        <f>'Information Input'!$J$18</f>
        <v>2019</v>
      </c>
      <c r="BU53" s="657" t="s">
        <v>365</v>
      </c>
      <c r="BV53" s="658" t="s">
        <v>370</v>
      </c>
      <c r="BW53" s="659" t="s">
        <v>462</v>
      </c>
      <c r="BX53" s="655">
        <v>6</v>
      </c>
      <c r="BY53" s="667" t="s">
        <v>125</v>
      </c>
      <c r="BZ53" s="667" t="s">
        <v>56</v>
      </c>
      <c r="CA53" s="661">
        <f>'Report 3'!$H$21</f>
        <v>0</v>
      </c>
      <c r="CB53" s="675"/>
      <c r="CC53" s="660" t="s">
        <v>463</v>
      </c>
      <c r="CD53" s="1000" t="s">
        <v>447</v>
      </c>
      <c r="CE53" s="1000" t="str">
        <f>'Information Input'!$M$14</f>
        <v xml:space="preserve">      -      </v>
      </c>
      <c r="CF53" s="669" t="s">
        <v>25</v>
      </c>
      <c r="CG53" s="670">
        <f t="shared" si="22"/>
        <v>43556</v>
      </c>
      <c r="CH53" s="670">
        <f t="shared" si="23"/>
        <v>43646</v>
      </c>
      <c r="CI53" s="670">
        <f>'Information Input'!$H$35</f>
        <v>43555</v>
      </c>
      <c r="CJ53" s="669" t="str">
        <f>'Information Input'!$J$22</f>
        <v>Quarterly</v>
      </c>
      <c r="CK53" s="670">
        <f>'Information Input'!$H$30</f>
        <v>43555</v>
      </c>
      <c r="CL53" s="669">
        <f>'Information Input'!$J$18</f>
        <v>2019</v>
      </c>
      <c r="CM53" s="1001" t="s">
        <v>365</v>
      </c>
      <c r="CN53" s="1000" t="s">
        <v>370</v>
      </c>
      <c r="CO53" s="660" t="s">
        <v>462</v>
      </c>
      <c r="CP53" s="660" t="str">
        <f t="shared" si="24"/>
        <v>Health Care</v>
      </c>
      <c r="CQ53" s="669">
        <v>12</v>
      </c>
      <c r="CR53" s="660" t="s">
        <v>108</v>
      </c>
      <c r="CS53" s="660" t="s">
        <v>152</v>
      </c>
      <c r="CT53" s="1002">
        <f>'Report 1'!$D$18</f>
        <v>0</v>
      </c>
      <c r="CU53" s="1003">
        <f>SUMIF('Report 4A'!$G$16:$G$95,$CQ53,'Report 4A'!$L$16:$L$95)</f>
        <v>0</v>
      </c>
      <c r="CV53" s="1004">
        <f t="shared" si="20"/>
        <v>0</v>
      </c>
      <c r="CW53" s="675"/>
      <c r="CX53" s="664" t="s">
        <v>463</v>
      </c>
      <c r="CY53" s="655" t="s">
        <v>284</v>
      </c>
      <c r="CZ53" s="655" t="str">
        <f>'Information Input'!$M$14</f>
        <v xml:space="preserve">      -      </v>
      </c>
      <c r="DA53" s="656">
        <f>'Information Input'!$H$35</f>
        <v>43555</v>
      </c>
      <c r="DB53" s="655" t="str">
        <f>'Information Input'!$J$22</f>
        <v>Quarterly</v>
      </c>
      <c r="DC53" s="670">
        <f>'Information Input'!$H$30</f>
        <v>43555</v>
      </c>
      <c r="DD53" s="671" t="str">
        <f t="shared" si="21"/>
        <v>201810</v>
      </c>
      <c r="DE53" s="659" t="s">
        <v>462</v>
      </c>
      <c r="DF53" s="659" t="s">
        <v>455</v>
      </c>
      <c r="DG53" s="662">
        <f>'Report 5D'!$H$55</f>
        <v>0</v>
      </c>
      <c r="DH53" s="668">
        <f>'Report 5D'!$H$56</f>
        <v>0</v>
      </c>
      <c r="DI53" s="662">
        <f>'Report 5D'!$H$57</f>
        <v>0</v>
      </c>
      <c r="DJ53" s="662">
        <f>'Report 5D'!$H$58</f>
        <v>0</v>
      </c>
      <c r="DK53" s="662">
        <f>'Report 5D'!$H$59</f>
        <v>0</v>
      </c>
      <c r="DL53" s="662">
        <f>'Report 5D'!$H$60</f>
        <v>0</v>
      </c>
      <c r="DM53" s="662">
        <f>'Report 5D'!$H$61</f>
        <v>0</v>
      </c>
      <c r="DN53" s="662">
        <f>'Report 5D'!$H$62</f>
        <v>0</v>
      </c>
      <c r="DO53" s="662">
        <f>'Report 5D'!$H$63</f>
        <v>0</v>
      </c>
      <c r="DP53" s="662">
        <f>'Report 5D'!$H$64</f>
        <v>0</v>
      </c>
      <c r="DQ53" s="662">
        <f>'Report 5D'!$H$65</f>
        <v>0</v>
      </c>
      <c r="DR53" s="675"/>
    </row>
    <row r="54" spans="1:122">
      <c r="A54" s="675"/>
      <c r="B54" s="653" t="s">
        <v>463</v>
      </c>
      <c r="C54" s="654">
        <v>1</v>
      </c>
      <c r="D54" s="655" t="str">
        <f>'Information Input'!$M$14</f>
        <v xml:space="preserve">      -      </v>
      </c>
      <c r="E54" s="655" t="s">
        <v>24</v>
      </c>
      <c r="F54" s="656">
        <f t="shared" si="18"/>
        <v>43466</v>
      </c>
      <c r="G54" s="656">
        <f t="shared" si="19"/>
        <v>43555</v>
      </c>
      <c r="H54" s="656">
        <f>'Information Input'!$H$35</f>
        <v>43555</v>
      </c>
      <c r="I54" s="655" t="str">
        <f>'Information Input'!$J$22</f>
        <v>Quarterly</v>
      </c>
      <c r="J54" s="656">
        <f>'Information Input'!$H$30</f>
        <v>43555</v>
      </c>
      <c r="K54" s="655">
        <f>'Information Input'!$J$18</f>
        <v>2019</v>
      </c>
      <c r="L54" s="657" t="s">
        <v>365</v>
      </c>
      <c r="M54" s="658" t="s">
        <v>370</v>
      </c>
      <c r="N54" s="659" t="s">
        <v>462</v>
      </c>
      <c r="O54" s="660" t="s">
        <v>449</v>
      </c>
      <c r="P54" s="655">
        <v>44</v>
      </c>
      <c r="Q54" s="659" t="s">
        <v>363</v>
      </c>
      <c r="R54" s="659" t="s">
        <v>268</v>
      </c>
      <c r="S54" s="661">
        <f>'Report 1'!$C$18</f>
        <v>0</v>
      </c>
      <c r="T54" s="662">
        <f>'Report 1'!$C$64</f>
        <v>0</v>
      </c>
      <c r="U54" s="663">
        <f>'Report 1'!$C$150</f>
        <v>0</v>
      </c>
      <c r="V54" s="675"/>
      <c r="AK54" s="675"/>
      <c r="AL54" s="640" t="s">
        <v>463</v>
      </c>
      <c r="AM54" s="635">
        <v>2</v>
      </c>
      <c r="AN54" s="635" t="str">
        <f>'Information Input'!$M$14</f>
        <v xml:space="preserve">      -      </v>
      </c>
      <c r="AO54" s="635" t="s">
        <v>25</v>
      </c>
      <c r="AP54" s="636">
        <f t="shared" ref="AP54:AP95" si="25">DATE(AU54,4,1)</f>
        <v>43556</v>
      </c>
      <c r="AQ54" s="636">
        <f t="shared" ref="AQ54:AQ95" si="26">DATE(AU54,6,30)</f>
        <v>43646</v>
      </c>
      <c r="AR54" s="637">
        <f>'Information Input'!$H$35</f>
        <v>43555</v>
      </c>
      <c r="AS54" s="635" t="str">
        <f>'Information Input'!$J$22</f>
        <v>Quarterly</v>
      </c>
      <c r="AT54" s="637">
        <f>'Information Input'!$H$30</f>
        <v>43555</v>
      </c>
      <c r="AU54" s="635">
        <f>'Information Input'!$J$18</f>
        <v>2019</v>
      </c>
      <c r="AV54" s="635">
        <v>208</v>
      </c>
      <c r="AW54" s="635" t="s">
        <v>370</v>
      </c>
      <c r="AX54" s="646" t="s">
        <v>462</v>
      </c>
      <c r="AY54" s="647" t="s">
        <v>446</v>
      </c>
      <c r="AZ54" s="646">
        <v>11</v>
      </c>
      <c r="BA54" s="648" t="s">
        <v>129</v>
      </c>
      <c r="BB54" s="642" t="s">
        <v>152</v>
      </c>
      <c r="BC54" s="649">
        <f>'Report 2'!$O$18</f>
        <v>0</v>
      </c>
      <c r="BD54" s="649">
        <f>'Report 2'!$P$18</f>
        <v>0</v>
      </c>
      <c r="BE54" s="649">
        <f>'Report 2'!$Q$18</f>
        <v>0</v>
      </c>
      <c r="BF54" s="649">
        <f>'Report 2'!$R$18</f>
        <v>0</v>
      </c>
      <c r="BG54" s="649">
        <f>'Report 2'!$S$18</f>
        <v>0</v>
      </c>
      <c r="BH54" s="649">
        <f>'Report 2'!$T$18</f>
        <v>0</v>
      </c>
      <c r="BI54" s="649">
        <f>'Report 2'!$U$18</f>
        <v>0</v>
      </c>
      <c r="BJ54" s="675"/>
      <c r="BK54" s="659" t="s">
        <v>463</v>
      </c>
      <c r="BL54" s="655">
        <v>3</v>
      </c>
      <c r="BM54" s="655" t="str">
        <f>'Information Input'!$M$14</f>
        <v xml:space="preserve">      -      </v>
      </c>
      <c r="BN54" s="655" t="s">
        <v>28</v>
      </c>
      <c r="BO54" s="656">
        <f>'Information Input'!$H$33</f>
        <v>43466</v>
      </c>
      <c r="BP54" s="656">
        <f>'Information Input'!$H$34</f>
        <v>43555</v>
      </c>
      <c r="BQ54" s="656">
        <f>'Information Input'!$H$35</f>
        <v>43555</v>
      </c>
      <c r="BR54" s="655" t="str">
        <f>'Information Input'!$J$22</f>
        <v>Quarterly</v>
      </c>
      <c r="BS54" s="656">
        <f>'Information Input'!$H$30</f>
        <v>43555</v>
      </c>
      <c r="BT54" s="655">
        <f>'Information Input'!$J$18</f>
        <v>2019</v>
      </c>
      <c r="BU54" s="657" t="s">
        <v>365</v>
      </c>
      <c r="BV54" s="658" t="s">
        <v>370</v>
      </c>
      <c r="BW54" s="659" t="s">
        <v>462</v>
      </c>
      <c r="BX54" s="655">
        <v>7</v>
      </c>
      <c r="BY54" s="667" t="s">
        <v>126</v>
      </c>
      <c r="BZ54" s="667" t="s">
        <v>56</v>
      </c>
      <c r="CA54" s="661">
        <f>'Report 3'!$H$22</f>
        <v>0</v>
      </c>
      <c r="CB54" s="675"/>
      <c r="CC54" s="660" t="s">
        <v>463</v>
      </c>
      <c r="CD54" s="1000" t="s">
        <v>447</v>
      </c>
      <c r="CE54" s="1000" t="str">
        <f>'Information Input'!$M$14</f>
        <v xml:space="preserve">      -      </v>
      </c>
      <c r="CF54" s="669" t="s">
        <v>25</v>
      </c>
      <c r="CG54" s="670">
        <f t="shared" si="22"/>
        <v>43556</v>
      </c>
      <c r="CH54" s="670">
        <f t="shared" si="23"/>
        <v>43646</v>
      </c>
      <c r="CI54" s="670">
        <f>'Information Input'!$H$35</f>
        <v>43555</v>
      </c>
      <c r="CJ54" s="669" t="str">
        <f>'Information Input'!$J$22</f>
        <v>Quarterly</v>
      </c>
      <c r="CK54" s="670">
        <f>'Information Input'!$H$30</f>
        <v>43555</v>
      </c>
      <c r="CL54" s="669">
        <f>'Information Input'!$J$18</f>
        <v>2019</v>
      </c>
      <c r="CM54" s="1001" t="s">
        <v>365</v>
      </c>
      <c r="CN54" s="1000" t="s">
        <v>370</v>
      </c>
      <c r="CO54" s="660" t="s">
        <v>462</v>
      </c>
      <c r="CP54" s="660" t="str">
        <f t="shared" si="24"/>
        <v>Health Care</v>
      </c>
      <c r="CQ54" s="669">
        <v>13</v>
      </c>
      <c r="CR54" s="660" t="s">
        <v>109</v>
      </c>
      <c r="CS54" s="660" t="s">
        <v>154</v>
      </c>
      <c r="CT54" s="1002">
        <f>'Report 1'!$D$18</f>
        <v>0</v>
      </c>
      <c r="CU54" s="1003">
        <f>SUMIF('Report 4A'!$G$16:$G$95,$CQ54,'Report 4A'!$L$16:$L$95)</f>
        <v>0</v>
      </c>
      <c r="CV54" s="1004">
        <f t="shared" si="20"/>
        <v>0</v>
      </c>
      <c r="CW54" s="675"/>
      <c r="CX54" s="664" t="s">
        <v>463</v>
      </c>
      <c r="CY54" s="655" t="s">
        <v>284</v>
      </c>
      <c r="CZ54" s="655" t="str">
        <f>'Information Input'!$M$14</f>
        <v xml:space="preserve">      -      </v>
      </c>
      <c r="DA54" s="656">
        <f>'Information Input'!$H$35</f>
        <v>43555</v>
      </c>
      <c r="DB54" s="655" t="str">
        <f>'Information Input'!$J$22</f>
        <v>Quarterly</v>
      </c>
      <c r="DC54" s="670">
        <f>'Information Input'!$H$30</f>
        <v>43555</v>
      </c>
      <c r="DD54" s="671" t="str">
        <f t="shared" si="21"/>
        <v>201809</v>
      </c>
      <c r="DE54" s="659" t="s">
        <v>462</v>
      </c>
      <c r="DF54" s="659" t="s">
        <v>455</v>
      </c>
      <c r="DG54" s="662">
        <f>'Report 5D'!$I$55</f>
        <v>0</v>
      </c>
      <c r="DH54" s="668">
        <f>'Report 5D'!$I$56</f>
        <v>0</v>
      </c>
      <c r="DI54" s="662">
        <f>'Report 5D'!$I$57</f>
        <v>0</v>
      </c>
      <c r="DJ54" s="662">
        <f>'Report 5D'!$I$58</f>
        <v>0</v>
      </c>
      <c r="DK54" s="662">
        <f>'Report 5D'!$I$59</f>
        <v>0</v>
      </c>
      <c r="DL54" s="662">
        <f>'Report 5D'!$I$60</f>
        <v>0</v>
      </c>
      <c r="DM54" s="662">
        <f>'Report 5D'!$I$61</f>
        <v>0</v>
      </c>
      <c r="DN54" s="662">
        <f>'Report 5D'!$I$62</f>
        <v>0</v>
      </c>
      <c r="DO54" s="662">
        <f>'Report 5D'!$I$63</f>
        <v>0</v>
      </c>
      <c r="DP54" s="662">
        <f>'Report 5D'!$I$64</f>
        <v>0</v>
      </c>
      <c r="DQ54" s="662">
        <f>'Report 5D'!$I$65</f>
        <v>0</v>
      </c>
      <c r="DR54" s="675"/>
    </row>
    <row r="55" spans="1:122">
      <c r="A55" s="675"/>
      <c r="B55" s="653" t="s">
        <v>463</v>
      </c>
      <c r="C55" s="654">
        <v>1</v>
      </c>
      <c r="D55" s="655" t="str">
        <f>'Information Input'!$M$14</f>
        <v xml:space="preserve">      -      </v>
      </c>
      <c r="E55" s="655" t="s">
        <v>24</v>
      </c>
      <c r="F55" s="656">
        <f t="shared" si="18"/>
        <v>43466</v>
      </c>
      <c r="G55" s="656">
        <f t="shared" si="19"/>
        <v>43555</v>
      </c>
      <c r="H55" s="656">
        <f>'Information Input'!$H$35</f>
        <v>43555</v>
      </c>
      <c r="I55" s="655" t="str">
        <f>'Information Input'!$J$22</f>
        <v>Quarterly</v>
      </c>
      <c r="J55" s="656">
        <f>'Information Input'!$H$30</f>
        <v>43555</v>
      </c>
      <c r="K55" s="655">
        <f>'Information Input'!$J$18</f>
        <v>2019</v>
      </c>
      <c r="L55" s="657" t="s">
        <v>365</v>
      </c>
      <c r="M55" s="658" t="s">
        <v>370</v>
      </c>
      <c r="N55" s="659" t="s">
        <v>462</v>
      </c>
      <c r="O55" s="660" t="s">
        <v>450</v>
      </c>
      <c r="P55" s="655">
        <v>45</v>
      </c>
      <c r="Q55" s="659" t="s">
        <v>166</v>
      </c>
      <c r="R55" s="659" t="s">
        <v>268</v>
      </c>
      <c r="S55" s="661">
        <f>'Report 1'!$C$18</f>
        <v>0</v>
      </c>
      <c r="T55" s="662">
        <f>'Report 1'!$C$65</f>
        <v>0</v>
      </c>
      <c r="U55" s="663">
        <f>'Report 1'!$C$151</f>
        <v>0</v>
      </c>
      <c r="V55" s="675"/>
      <c r="AK55" s="675"/>
      <c r="AL55" s="664" t="s">
        <v>463</v>
      </c>
      <c r="AM55" s="665">
        <v>2</v>
      </c>
      <c r="AN55" s="665" t="str">
        <f>'Information Input'!$M$14</f>
        <v xml:space="preserve">      -      </v>
      </c>
      <c r="AO55" s="665" t="s">
        <v>25</v>
      </c>
      <c r="AP55" s="656">
        <f t="shared" si="25"/>
        <v>43556</v>
      </c>
      <c r="AQ55" s="656">
        <f t="shared" si="26"/>
        <v>43646</v>
      </c>
      <c r="AR55" s="656">
        <f>'Information Input'!$H$35</f>
        <v>43555</v>
      </c>
      <c r="AS55" s="665" t="str">
        <f>'Information Input'!$J$22</f>
        <v>Quarterly</v>
      </c>
      <c r="AT55" s="656">
        <f>'Information Input'!$H$30</f>
        <v>43555</v>
      </c>
      <c r="AU55" s="665">
        <f>'Information Input'!$J$18</f>
        <v>2019</v>
      </c>
      <c r="AV55" s="665">
        <v>208</v>
      </c>
      <c r="AW55" s="665" t="s">
        <v>370</v>
      </c>
      <c r="AX55" s="665" t="s">
        <v>462</v>
      </c>
      <c r="AY55" s="666" t="s">
        <v>446</v>
      </c>
      <c r="AZ55" s="665">
        <v>12</v>
      </c>
      <c r="BA55" s="667" t="s">
        <v>108</v>
      </c>
      <c r="BB55" s="661" t="s">
        <v>152</v>
      </c>
      <c r="BC55" s="668">
        <f>'Report 2'!$O$19</f>
        <v>0</v>
      </c>
      <c r="BD55" s="668">
        <f>'Report 2'!$P$19</f>
        <v>0</v>
      </c>
      <c r="BE55" s="668">
        <f>'Report 2'!$Q$19</f>
        <v>0</v>
      </c>
      <c r="BF55" s="668">
        <f>'Report 2'!$R$19</f>
        <v>0</v>
      </c>
      <c r="BG55" s="668">
        <f>'Report 2'!$S$19</f>
        <v>0</v>
      </c>
      <c r="BH55" s="668">
        <f>'Report 2'!$T$19</f>
        <v>0</v>
      </c>
      <c r="BI55" s="668">
        <f>'Report 2'!$U$19</f>
        <v>0</v>
      </c>
      <c r="BJ55" s="675"/>
      <c r="BK55" s="659" t="s">
        <v>463</v>
      </c>
      <c r="BL55" s="655">
        <v>3</v>
      </c>
      <c r="BM55" s="655" t="str">
        <f>'Information Input'!$M$14</f>
        <v xml:space="preserve">      -      </v>
      </c>
      <c r="BN55" s="655" t="s">
        <v>28</v>
      </c>
      <c r="BO55" s="656">
        <f>'Information Input'!$H$33</f>
        <v>43466</v>
      </c>
      <c r="BP55" s="656">
        <f>'Information Input'!$H$34</f>
        <v>43555</v>
      </c>
      <c r="BQ55" s="656">
        <f>'Information Input'!$H$35</f>
        <v>43555</v>
      </c>
      <c r="BR55" s="655" t="str">
        <f>'Information Input'!$J$22</f>
        <v>Quarterly</v>
      </c>
      <c r="BS55" s="656">
        <f>'Information Input'!$H$30</f>
        <v>43555</v>
      </c>
      <c r="BT55" s="655">
        <f>'Information Input'!$J$18</f>
        <v>2019</v>
      </c>
      <c r="BU55" s="657" t="s">
        <v>365</v>
      </c>
      <c r="BV55" s="658" t="s">
        <v>370</v>
      </c>
      <c r="BW55" s="659" t="s">
        <v>462</v>
      </c>
      <c r="BX55" s="655">
        <v>8</v>
      </c>
      <c r="BY55" s="667" t="s">
        <v>552</v>
      </c>
      <c r="BZ55" s="667" t="s">
        <v>128</v>
      </c>
      <c r="CA55" s="661">
        <f>'Report 3'!$H$23</f>
        <v>0</v>
      </c>
      <c r="CB55" s="675"/>
      <c r="CC55" s="660" t="s">
        <v>463</v>
      </c>
      <c r="CD55" s="1000" t="s">
        <v>447</v>
      </c>
      <c r="CE55" s="1000" t="str">
        <f>'Information Input'!$M$14</f>
        <v xml:space="preserve">      -      </v>
      </c>
      <c r="CF55" s="669" t="s">
        <v>25</v>
      </c>
      <c r="CG55" s="670">
        <f t="shared" si="22"/>
        <v>43556</v>
      </c>
      <c r="CH55" s="670">
        <f t="shared" si="23"/>
        <v>43646</v>
      </c>
      <c r="CI55" s="670">
        <f>'Information Input'!$H$35</f>
        <v>43555</v>
      </c>
      <c r="CJ55" s="669" t="str">
        <f>'Information Input'!$J$22</f>
        <v>Quarterly</v>
      </c>
      <c r="CK55" s="670">
        <f>'Information Input'!$H$30</f>
        <v>43555</v>
      </c>
      <c r="CL55" s="669">
        <f>'Information Input'!$J$18</f>
        <v>2019</v>
      </c>
      <c r="CM55" s="1001" t="s">
        <v>365</v>
      </c>
      <c r="CN55" s="1000" t="s">
        <v>370</v>
      </c>
      <c r="CO55" s="660" t="s">
        <v>462</v>
      </c>
      <c r="CP55" s="660" t="str">
        <f t="shared" si="24"/>
        <v>Health Care</v>
      </c>
      <c r="CQ55" s="669">
        <v>14</v>
      </c>
      <c r="CR55" s="660" t="s">
        <v>537</v>
      </c>
      <c r="CS55" s="660" t="s">
        <v>156</v>
      </c>
      <c r="CT55" s="1002">
        <f>'Report 1'!$D$18</f>
        <v>0</v>
      </c>
      <c r="CU55" s="1003">
        <f>SUMIF('Report 4A'!$G$16:$G$95,$CQ55,'Report 4A'!$L$16:$L$95)</f>
        <v>0</v>
      </c>
      <c r="CV55" s="1004">
        <f t="shared" si="20"/>
        <v>0</v>
      </c>
      <c r="CW55" s="675"/>
      <c r="CX55" s="664" t="s">
        <v>463</v>
      </c>
      <c r="CY55" s="655" t="s">
        <v>284</v>
      </c>
      <c r="CZ55" s="655" t="str">
        <f>'Information Input'!$M$14</f>
        <v xml:space="preserve">      -      </v>
      </c>
      <c r="DA55" s="656">
        <f>'Information Input'!$H$35</f>
        <v>43555</v>
      </c>
      <c r="DB55" s="655" t="str">
        <f>'Information Input'!$J$22</f>
        <v>Quarterly</v>
      </c>
      <c r="DC55" s="670">
        <f>'Information Input'!$H$30</f>
        <v>43555</v>
      </c>
      <c r="DD55" s="671" t="str">
        <f t="shared" si="21"/>
        <v>201808</v>
      </c>
      <c r="DE55" s="659" t="s">
        <v>462</v>
      </c>
      <c r="DF55" s="659" t="s">
        <v>455</v>
      </c>
      <c r="DG55" s="662">
        <f>'Report 5D'!$J$55</f>
        <v>0</v>
      </c>
      <c r="DH55" s="668">
        <f>'Report 5D'!$J$56</f>
        <v>0</v>
      </c>
      <c r="DI55" s="662">
        <f>'Report 5D'!$J$57</f>
        <v>0</v>
      </c>
      <c r="DJ55" s="662">
        <f>'Report 5D'!$J$58</f>
        <v>0</v>
      </c>
      <c r="DK55" s="662">
        <f>'Report 5D'!$J$59</f>
        <v>0</v>
      </c>
      <c r="DL55" s="662">
        <f>'Report 5D'!$J$60</f>
        <v>0</v>
      </c>
      <c r="DM55" s="662">
        <f>'Report 5D'!$J$61</f>
        <v>0</v>
      </c>
      <c r="DN55" s="662">
        <f>'Report 5D'!$J$62</f>
        <v>0</v>
      </c>
      <c r="DO55" s="662">
        <f>'Report 5D'!$J$63</f>
        <v>0</v>
      </c>
      <c r="DP55" s="662">
        <f>'Report 5D'!$J$64</f>
        <v>0</v>
      </c>
      <c r="DQ55" s="662">
        <f>'Report 5D'!$J$65</f>
        <v>0</v>
      </c>
      <c r="DR55" s="675"/>
    </row>
    <row r="56" spans="1:122">
      <c r="A56" s="675"/>
      <c r="B56" s="653" t="s">
        <v>463</v>
      </c>
      <c r="C56" s="654">
        <v>1</v>
      </c>
      <c r="D56" s="655" t="str">
        <f>'Information Input'!$M$14</f>
        <v xml:space="preserve">      -      </v>
      </c>
      <c r="E56" s="655" t="s">
        <v>24</v>
      </c>
      <c r="F56" s="656">
        <f t="shared" si="18"/>
        <v>43466</v>
      </c>
      <c r="G56" s="656">
        <f t="shared" si="19"/>
        <v>43555</v>
      </c>
      <c r="H56" s="656">
        <f>'Information Input'!$H$35</f>
        <v>43555</v>
      </c>
      <c r="I56" s="655" t="str">
        <f>'Information Input'!$J$22</f>
        <v>Quarterly</v>
      </c>
      <c r="J56" s="656">
        <f>'Information Input'!$H$30</f>
        <v>43555</v>
      </c>
      <c r="K56" s="655">
        <f>'Information Input'!$J$18</f>
        <v>2019</v>
      </c>
      <c r="L56" s="657" t="s">
        <v>365</v>
      </c>
      <c r="M56" s="658" t="s">
        <v>370</v>
      </c>
      <c r="N56" s="659" t="s">
        <v>462</v>
      </c>
      <c r="O56" s="660" t="s">
        <v>450</v>
      </c>
      <c r="P56" s="655">
        <v>46</v>
      </c>
      <c r="Q56" s="667" t="s">
        <v>555</v>
      </c>
      <c r="R56" s="659" t="s">
        <v>268</v>
      </c>
      <c r="S56" s="661">
        <f>'Report 1'!$C$18</f>
        <v>0</v>
      </c>
      <c r="T56" s="662">
        <f>'Report 1'!$C$66</f>
        <v>0</v>
      </c>
      <c r="U56" s="663">
        <f>'Report 1'!$C$152</f>
        <v>0</v>
      </c>
      <c r="V56" s="675"/>
      <c r="AK56" s="675"/>
      <c r="AL56" s="664" t="s">
        <v>463</v>
      </c>
      <c r="AM56" s="665">
        <v>2</v>
      </c>
      <c r="AN56" s="665" t="str">
        <f>'Information Input'!$M$14</f>
        <v xml:space="preserve">      -      </v>
      </c>
      <c r="AO56" s="665" t="s">
        <v>25</v>
      </c>
      <c r="AP56" s="656">
        <f t="shared" si="25"/>
        <v>43556</v>
      </c>
      <c r="AQ56" s="656">
        <f t="shared" si="26"/>
        <v>43646</v>
      </c>
      <c r="AR56" s="656">
        <f>'Information Input'!$H$35</f>
        <v>43555</v>
      </c>
      <c r="AS56" s="665" t="str">
        <f>'Information Input'!$J$22</f>
        <v>Quarterly</v>
      </c>
      <c r="AT56" s="656">
        <f>'Information Input'!$H$30</f>
        <v>43555</v>
      </c>
      <c r="AU56" s="665">
        <f>'Information Input'!$J$18</f>
        <v>2019</v>
      </c>
      <c r="AV56" s="665">
        <v>208</v>
      </c>
      <c r="AW56" s="665" t="s">
        <v>370</v>
      </c>
      <c r="AX56" s="665" t="s">
        <v>462</v>
      </c>
      <c r="AY56" s="666" t="s">
        <v>446</v>
      </c>
      <c r="AZ56" s="665">
        <v>13</v>
      </c>
      <c r="BA56" s="667" t="s">
        <v>109</v>
      </c>
      <c r="BB56" s="661" t="s">
        <v>154</v>
      </c>
      <c r="BC56" s="668">
        <f>'Report 2'!$O$20</f>
        <v>0</v>
      </c>
      <c r="BD56" s="668">
        <f>'Report 2'!$P$20</f>
        <v>0</v>
      </c>
      <c r="BE56" s="668">
        <f>'Report 2'!$Q$20</f>
        <v>0</v>
      </c>
      <c r="BF56" s="668">
        <f>'Report 2'!$R$20</f>
        <v>0</v>
      </c>
      <c r="BG56" s="668">
        <f>'Report 2'!$S$20</f>
        <v>0</v>
      </c>
      <c r="BH56" s="668">
        <f>'Report 2'!$T$20</f>
        <v>0</v>
      </c>
      <c r="BI56" s="668">
        <f>'Report 2'!$U$20</f>
        <v>0</v>
      </c>
      <c r="BJ56" s="675"/>
      <c r="BK56" s="681" t="s">
        <v>463</v>
      </c>
      <c r="BL56" s="677">
        <v>3</v>
      </c>
      <c r="BM56" s="677" t="str">
        <f>'Information Input'!$M$14</f>
        <v xml:space="preserve">      -      </v>
      </c>
      <c r="BN56" s="677" t="s">
        <v>28</v>
      </c>
      <c r="BO56" s="678">
        <f>'Information Input'!$H$33</f>
        <v>43466</v>
      </c>
      <c r="BP56" s="678">
        <f>'Information Input'!$H$34</f>
        <v>43555</v>
      </c>
      <c r="BQ56" s="678">
        <f>'Information Input'!$H$35</f>
        <v>43555</v>
      </c>
      <c r="BR56" s="677" t="str">
        <f>'Information Input'!$J$22</f>
        <v>Quarterly</v>
      </c>
      <c r="BS56" s="678">
        <f>'Information Input'!$H$30</f>
        <v>43555</v>
      </c>
      <c r="BT56" s="677">
        <f>'Information Input'!$J$18</f>
        <v>2019</v>
      </c>
      <c r="BU56" s="691" t="s">
        <v>365</v>
      </c>
      <c r="BV56" s="692" t="s">
        <v>370</v>
      </c>
      <c r="BW56" s="681" t="s">
        <v>462</v>
      </c>
      <c r="BX56" s="677">
        <v>9</v>
      </c>
      <c r="BY56" s="694" t="s">
        <v>548</v>
      </c>
      <c r="BZ56" s="694" t="s">
        <v>57</v>
      </c>
      <c r="CA56" s="685">
        <f>'Report 3'!$H$24</f>
        <v>0</v>
      </c>
      <c r="CB56" s="675"/>
      <c r="CC56" s="660" t="s">
        <v>463</v>
      </c>
      <c r="CD56" s="1000" t="s">
        <v>447</v>
      </c>
      <c r="CE56" s="1000" t="str">
        <f>'Information Input'!$M$14</f>
        <v xml:space="preserve">      -      </v>
      </c>
      <c r="CF56" s="669" t="s">
        <v>25</v>
      </c>
      <c r="CG56" s="670">
        <f t="shared" si="22"/>
        <v>43556</v>
      </c>
      <c r="CH56" s="670">
        <f t="shared" si="23"/>
        <v>43646</v>
      </c>
      <c r="CI56" s="670">
        <f>'Information Input'!$H$35</f>
        <v>43555</v>
      </c>
      <c r="CJ56" s="669" t="str">
        <f>'Information Input'!$J$22</f>
        <v>Quarterly</v>
      </c>
      <c r="CK56" s="670">
        <f>'Information Input'!$H$30</f>
        <v>43555</v>
      </c>
      <c r="CL56" s="669">
        <f>'Information Input'!$J$18</f>
        <v>2019</v>
      </c>
      <c r="CM56" s="1001" t="s">
        <v>365</v>
      </c>
      <c r="CN56" s="1000" t="s">
        <v>370</v>
      </c>
      <c r="CO56" s="660" t="s">
        <v>462</v>
      </c>
      <c r="CP56" s="660" t="str">
        <f t="shared" si="24"/>
        <v>Health Care</v>
      </c>
      <c r="CQ56" s="669">
        <v>15</v>
      </c>
      <c r="CR56" s="660" t="s">
        <v>110</v>
      </c>
      <c r="CS56" s="660" t="s">
        <v>157</v>
      </c>
      <c r="CT56" s="1002">
        <f>'Report 1'!$D$18</f>
        <v>0</v>
      </c>
      <c r="CU56" s="1003">
        <f>SUMIF('Report 4A'!$G$16:$G$95,$CQ56,'Report 4A'!$L$16:$L$95)</f>
        <v>0</v>
      </c>
      <c r="CV56" s="1004">
        <f t="shared" si="20"/>
        <v>0</v>
      </c>
      <c r="CW56" s="675"/>
      <c r="CX56" s="664" t="s">
        <v>463</v>
      </c>
      <c r="CY56" s="655" t="s">
        <v>284</v>
      </c>
      <c r="CZ56" s="655" t="str">
        <f>'Information Input'!$M$14</f>
        <v xml:space="preserve">      -      </v>
      </c>
      <c r="DA56" s="656">
        <f>'Information Input'!$H$35</f>
        <v>43555</v>
      </c>
      <c r="DB56" s="655" t="str">
        <f>'Information Input'!$J$22</f>
        <v>Quarterly</v>
      </c>
      <c r="DC56" s="670">
        <f>'Information Input'!$H$30</f>
        <v>43555</v>
      </c>
      <c r="DD56" s="671" t="str">
        <f t="shared" si="21"/>
        <v>201807</v>
      </c>
      <c r="DE56" s="659" t="s">
        <v>462</v>
      </c>
      <c r="DF56" s="659" t="s">
        <v>455</v>
      </c>
      <c r="DG56" s="662">
        <f>'Report 5D'!$K$55</f>
        <v>0</v>
      </c>
      <c r="DH56" s="668">
        <f>'Report 5D'!$K$56</f>
        <v>0</v>
      </c>
      <c r="DI56" s="662">
        <f>'Report 5D'!$K$57</f>
        <v>0</v>
      </c>
      <c r="DJ56" s="662">
        <f>'Report 5D'!$K$58</f>
        <v>0</v>
      </c>
      <c r="DK56" s="662">
        <f>'Report 5D'!$K$59</f>
        <v>0</v>
      </c>
      <c r="DL56" s="662">
        <f>'Report 5D'!$K$60</f>
        <v>0</v>
      </c>
      <c r="DM56" s="662">
        <f>'Report 5D'!$K$61</f>
        <v>0</v>
      </c>
      <c r="DN56" s="662">
        <f>'Report 5D'!$K$62</f>
        <v>0</v>
      </c>
      <c r="DO56" s="662">
        <f>'Report 5D'!$K$63</f>
        <v>0</v>
      </c>
      <c r="DP56" s="662">
        <f>'Report 5D'!$K$64</f>
        <v>0</v>
      </c>
      <c r="DQ56" s="662">
        <f>'Report 5D'!$K$65</f>
        <v>0</v>
      </c>
      <c r="DR56" s="675"/>
    </row>
    <row r="57" spans="1:122">
      <c r="A57" s="675"/>
      <c r="B57" s="653" t="s">
        <v>463</v>
      </c>
      <c r="C57" s="654">
        <v>1</v>
      </c>
      <c r="D57" s="655" t="str">
        <f>'Information Input'!$M$14</f>
        <v xml:space="preserve">      -      </v>
      </c>
      <c r="E57" s="655" t="s">
        <v>24</v>
      </c>
      <c r="F57" s="656">
        <f t="shared" si="18"/>
        <v>43466</v>
      </c>
      <c r="G57" s="656">
        <f t="shared" si="19"/>
        <v>43555</v>
      </c>
      <c r="H57" s="656">
        <f>'Information Input'!$H$35</f>
        <v>43555</v>
      </c>
      <c r="I57" s="655" t="str">
        <f>'Information Input'!$J$22</f>
        <v>Quarterly</v>
      </c>
      <c r="J57" s="656">
        <f>'Information Input'!$H$30</f>
        <v>43555</v>
      </c>
      <c r="K57" s="655">
        <f>'Information Input'!$J$18</f>
        <v>2019</v>
      </c>
      <c r="L57" s="657" t="s">
        <v>365</v>
      </c>
      <c r="M57" s="658" t="s">
        <v>370</v>
      </c>
      <c r="N57" s="659" t="s">
        <v>462</v>
      </c>
      <c r="O57" s="660" t="s">
        <v>450</v>
      </c>
      <c r="P57" s="655">
        <v>47</v>
      </c>
      <c r="Q57" s="659" t="s">
        <v>293</v>
      </c>
      <c r="R57" s="659" t="s">
        <v>268</v>
      </c>
      <c r="S57" s="661">
        <f>'Report 1'!$C$18</f>
        <v>0</v>
      </c>
      <c r="T57" s="662">
        <f>'Report 1'!$C$67</f>
        <v>0</v>
      </c>
      <c r="U57" s="663">
        <f>'Report 1'!$C$153</f>
        <v>0</v>
      </c>
      <c r="V57" s="675"/>
      <c r="AK57" s="675"/>
      <c r="AL57" s="664" t="s">
        <v>463</v>
      </c>
      <c r="AM57" s="665">
        <v>2</v>
      </c>
      <c r="AN57" s="665" t="str">
        <f>'Information Input'!$M$14</f>
        <v xml:space="preserve">      -      </v>
      </c>
      <c r="AO57" s="665" t="s">
        <v>25</v>
      </c>
      <c r="AP57" s="656">
        <f t="shared" si="25"/>
        <v>43556</v>
      </c>
      <c r="AQ57" s="656">
        <f t="shared" si="26"/>
        <v>43646</v>
      </c>
      <c r="AR57" s="656">
        <f>'Information Input'!$H$35</f>
        <v>43555</v>
      </c>
      <c r="AS57" s="665" t="str">
        <f>'Information Input'!$J$22</f>
        <v>Quarterly</v>
      </c>
      <c r="AT57" s="656">
        <f>'Information Input'!$H$30</f>
        <v>43555</v>
      </c>
      <c r="AU57" s="665">
        <f>'Information Input'!$J$18</f>
        <v>2019</v>
      </c>
      <c r="AV57" s="665">
        <v>208</v>
      </c>
      <c r="AW57" s="665" t="s">
        <v>370</v>
      </c>
      <c r="AX57" s="665" t="s">
        <v>462</v>
      </c>
      <c r="AY57" s="666" t="s">
        <v>446</v>
      </c>
      <c r="AZ57" s="665">
        <v>14</v>
      </c>
      <c r="BA57" s="667" t="s">
        <v>537</v>
      </c>
      <c r="BB57" s="661" t="s">
        <v>156</v>
      </c>
      <c r="BC57" s="668">
        <f>'Report 2'!$O$21</f>
        <v>0</v>
      </c>
      <c r="BD57" s="668">
        <f>'Report 2'!$P$21</f>
        <v>0</v>
      </c>
      <c r="BE57" s="668">
        <f>'Report 2'!$Q$21</f>
        <v>0</v>
      </c>
      <c r="BF57" s="668">
        <f>'Report 2'!$R$21</f>
        <v>0</v>
      </c>
      <c r="BG57" s="668">
        <f>'Report 2'!$S$21</f>
        <v>0</v>
      </c>
      <c r="BH57" s="668">
        <f>'Report 2'!$T$21</f>
        <v>0</v>
      </c>
      <c r="BI57" s="668">
        <f>'Report 2'!$U$21</f>
        <v>0</v>
      </c>
      <c r="BJ57" s="675"/>
      <c r="CB57" s="675"/>
      <c r="CC57" s="660" t="s">
        <v>463</v>
      </c>
      <c r="CD57" s="1000" t="s">
        <v>447</v>
      </c>
      <c r="CE57" s="1000" t="str">
        <f>'Information Input'!$M$14</f>
        <v xml:space="preserve">      -      </v>
      </c>
      <c r="CF57" s="669" t="s">
        <v>25</v>
      </c>
      <c r="CG57" s="670">
        <f t="shared" si="22"/>
        <v>43556</v>
      </c>
      <c r="CH57" s="670">
        <f t="shared" si="23"/>
        <v>43646</v>
      </c>
      <c r="CI57" s="670">
        <f>'Information Input'!$H$35</f>
        <v>43555</v>
      </c>
      <c r="CJ57" s="669" t="str">
        <f>'Information Input'!$J$22</f>
        <v>Quarterly</v>
      </c>
      <c r="CK57" s="670">
        <f>'Information Input'!$H$30</f>
        <v>43555</v>
      </c>
      <c r="CL57" s="669">
        <f>'Information Input'!$J$18</f>
        <v>2019</v>
      </c>
      <c r="CM57" s="1001" t="s">
        <v>365</v>
      </c>
      <c r="CN57" s="1000" t="s">
        <v>370</v>
      </c>
      <c r="CO57" s="660" t="s">
        <v>462</v>
      </c>
      <c r="CP57" s="660" t="str">
        <f t="shared" si="24"/>
        <v>Health Care</v>
      </c>
      <c r="CQ57" s="669">
        <v>16</v>
      </c>
      <c r="CR57" s="660" t="s">
        <v>538</v>
      </c>
      <c r="CS57" s="660" t="s">
        <v>151</v>
      </c>
      <c r="CT57" s="1002">
        <f>'Report 1'!$D$18</f>
        <v>0</v>
      </c>
      <c r="CU57" s="1003">
        <f>SUMIF('Report 4A'!$G$16:$G$95,$CQ57,'Report 4A'!$L$16:$L$95)</f>
        <v>0</v>
      </c>
      <c r="CV57" s="1004">
        <f t="shared" si="20"/>
        <v>0</v>
      </c>
      <c r="CW57" s="675"/>
      <c r="CX57" s="664" t="s">
        <v>463</v>
      </c>
      <c r="CY57" s="655" t="s">
        <v>284</v>
      </c>
      <c r="CZ57" s="655" t="str">
        <f>'Information Input'!$M$14</f>
        <v xml:space="preserve">      -      </v>
      </c>
      <c r="DA57" s="656">
        <f>'Information Input'!$H$35</f>
        <v>43555</v>
      </c>
      <c r="DB57" s="655" t="str">
        <f>'Information Input'!$J$22</f>
        <v>Quarterly</v>
      </c>
      <c r="DC57" s="670">
        <f>'Information Input'!$H$30</f>
        <v>43555</v>
      </c>
      <c r="DD57" s="671" t="str">
        <f t="shared" si="21"/>
        <v>201806</v>
      </c>
      <c r="DE57" s="659" t="s">
        <v>462</v>
      </c>
      <c r="DF57" s="659" t="s">
        <v>455</v>
      </c>
      <c r="DG57" s="662">
        <f>'Report 5D'!$L$55</f>
        <v>0</v>
      </c>
      <c r="DH57" s="668">
        <f>'Report 5D'!$L$56</f>
        <v>0</v>
      </c>
      <c r="DI57" s="662">
        <f>'Report 5D'!$L$57</f>
        <v>0</v>
      </c>
      <c r="DJ57" s="662">
        <f>'Report 5D'!$L$58</f>
        <v>0</v>
      </c>
      <c r="DK57" s="662">
        <f>'Report 5D'!$L$59</f>
        <v>0</v>
      </c>
      <c r="DL57" s="662">
        <f>'Report 5D'!$L$60</f>
        <v>0</v>
      </c>
      <c r="DM57" s="662">
        <f>'Report 5D'!$L$61</f>
        <v>0</v>
      </c>
      <c r="DN57" s="662">
        <f>'Report 5D'!$L$62</f>
        <v>0</v>
      </c>
      <c r="DO57" s="662">
        <f>'Report 5D'!$L$63</f>
        <v>0</v>
      </c>
      <c r="DP57" s="662">
        <f>'Report 5D'!$L$64</f>
        <v>0</v>
      </c>
      <c r="DQ57" s="662">
        <f>'Report 5D'!$L$65</f>
        <v>0</v>
      </c>
      <c r="DR57" s="675"/>
    </row>
    <row r="58" spans="1:122">
      <c r="A58" s="675"/>
      <c r="B58" s="653" t="s">
        <v>463</v>
      </c>
      <c r="C58" s="654">
        <v>1</v>
      </c>
      <c r="D58" s="655" t="str">
        <f>'Information Input'!$M$14</f>
        <v xml:space="preserve">      -      </v>
      </c>
      <c r="E58" s="655" t="s">
        <v>24</v>
      </c>
      <c r="F58" s="656">
        <f t="shared" si="18"/>
        <v>43466</v>
      </c>
      <c r="G58" s="656">
        <f t="shared" si="19"/>
        <v>43555</v>
      </c>
      <c r="H58" s="656">
        <f>'Information Input'!$H$35</f>
        <v>43555</v>
      </c>
      <c r="I58" s="655" t="str">
        <f>'Information Input'!$J$22</f>
        <v>Quarterly</v>
      </c>
      <c r="J58" s="656">
        <f>'Information Input'!$H$30</f>
        <v>43555</v>
      </c>
      <c r="K58" s="655">
        <f>'Information Input'!$J$18</f>
        <v>2019</v>
      </c>
      <c r="L58" s="657" t="s">
        <v>365</v>
      </c>
      <c r="M58" s="658" t="s">
        <v>370</v>
      </c>
      <c r="N58" s="659" t="s">
        <v>462</v>
      </c>
      <c r="O58" s="660" t="s">
        <v>450</v>
      </c>
      <c r="P58" s="655">
        <v>48</v>
      </c>
      <c r="Q58" s="659" t="s">
        <v>556</v>
      </c>
      <c r="R58" s="659" t="s">
        <v>268</v>
      </c>
      <c r="S58" s="661">
        <f>'Report 1'!$C$18</f>
        <v>0</v>
      </c>
      <c r="T58" s="662">
        <f>'Report 1'!$C$68</f>
        <v>0</v>
      </c>
      <c r="U58" s="663">
        <f>'Report 1'!$C$154</f>
        <v>0</v>
      </c>
      <c r="V58" s="675"/>
      <c r="AK58" s="675"/>
      <c r="AL58" s="664" t="s">
        <v>463</v>
      </c>
      <c r="AM58" s="665">
        <v>2</v>
      </c>
      <c r="AN58" s="665" t="str">
        <f>'Information Input'!$M$14</f>
        <v xml:space="preserve">      -      </v>
      </c>
      <c r="AO58" s="665" t="s">
        <v>25</v>
      </c>
      <c r="AP58" s="656">
        <f t="shared" si="25"/>
        <v>43556</v>
      </c>
      <c r="AQ58" s="656">
        <f t="shared" si="26"/>
        <v>43646</v>
      </c>
      <c r="AR58" s="656">
        <f>'Information Input'!$H$35</f>
        <v>43555</v>
      </c>
      <c r="AS58" s="665" t="str">
        <f>'Information Input'!$J$22</f>
        <v>Quarterly</v>
      </c>
      <c r="AT58" s="656">
        <f>'Information Input'!$H$30</f>
        <v>43555</v>
      </c>
      <c r="AU58" s="665">
        <f>'Information Input'!$J$18</f>
        <v>2019</v>
      </c>
      <c r="AV58" s="665">
        <v>208</v>
      </c>
      <c r="AW58" s="665" t="s">
        <v>370</v>
      </c>
      <c r="AX58" s="665" t="s">
        <v>462</v>
      </c>
      <c r="AY58" s="666" t="s">
        <v>446</v>
      </c>
      <c r="AZ58" s="665">
        <v>15</v>
      </c>
      <c r="BA58" s="667" t="s">
        <v>110</v>
      </c>
      <c r="BB58" s="661" t="s">
        <v>157</v>
      </c>
      <c r="BC58" s="668">
        <f>'Report 2'!$O$22</f>
        <v>0</v>
      </c>
      <c r="BD58" s="668">
        <f>'Report 2'!$P$22</f>
        <v>0</v>
      </c>
      <c r="BE58" s="668">
        <f>'Report 2'!$Q$22</f>
        <v>0</v>
      </c>
      <c r="BF58" s="668">
        <f>'Report 2'!$R$22</f>
        <v>0</v>
      </c>
      <c r="BG58" s="668">
        <f>'Report 2'!$S$22</f>
        <v>0</v>
      </c>
      <c r="BH58" s="668">
        <f>'Report 2'!$T$22</f>
        <v>0</v>
      </c>
      <c r="BI58" s="668">
        <f>'Report 2'!$U$22</f>
        <v>0</v>
      </c>
      <c r="BJ58" s="675"/>
      <c r="CB58" s="675"/>
      <c r="CC58" s="660" t="s">
        <v>463</v>
      </c>
      <c r="CD58" s="1000" t="s">
        <v>447</v>
      </c>
      <c r="CE58" s="1000" t="str">
        <f>'Information Input'!$M$14</f>
        <v xml:space="preserve">      -      </v>
      </c>
      <c r="CF58" s="669" t="s">
        <v>25</v>
      </c>
      <c r="CG58" s="670">
        <f t="shared" si="22"/>
        <v>43556</v>
      </c>
      <c r="CH58" s="670">
        <f t="shared" si="23"/>
        <v>43646</v>
      </c>
      <c r="CI58" s="670">
        <f>'Information Input'!$H$35</f>
        <v>43555</v>
      </c>
      <c r="CJ58" s="669" t="str">
        <f>'Information Input'!$J$22</f>
        <v>Quarterly</v>
      </c>
      <c r="CK58" s="670">
        <f>'Information Input'!$H$30</f>
        <v>43555</v>
      </c>
      <c r="CL58" s="669">
        <f>'Information Input'!$J$18</f>
        <v>2019</v>
      </c>
      <c r="CM58" s="1001" t="s">
        <v>365</v>
      </c>
      <c r="CN58" s="1000" t="s">
        <v>370</v>
      </c>
      <c r="CO58" s="660" t="s">
        <v>462</v>
      </c>
      <c r="CP58" s="660" t="str">
        <f t="shared" si="24"/>
        <v>Health Care</v>
      </c>
      <c r="CQ58" s="669">
        <v>17</v>
      </c>
      <c r="CR58" s="660" t="s">
        <v>539</v>
      </c>
      <c r="CS58" s="660" t="s">
        <v>151</v>
      </c>
      <c r="CT58" s="1002">
        <f>'Report 1'!$D$18</f>
        <v>0</v>
      </c>
      <c r="CU58" s="1003">
        <f>SUMIF('Report 4A'!$G$16:$G$95,$CQ58,'Report 4A'!$L$16:$L$95)</f>
        <v>0</v>
      </c>
      <c r="CV58" s="1004">
        <f t="shared" si="20"/>
        <v>0</v>
      </c>
      <c r="CW58" s="675"/>
      <c r="CX58" s="664" t="s">
        <v>463</v>
      </c>
      <c r="CY58" s="655" t="s">
        <v>284</v>
      </c>
      <c r="CZ58" s="655" t="str">
        <f>'Information Input'!$M$14</f>
        <v xml:space="preserve">      -      </v>
      </c>
      <c r="DA58" s="656">
        <f>'Information Input'!$H$35</f>
        <v>43555</v>
      </c>
      <c r="DB58" s="655" t="str">
        <f>'Information Input'!$J$22</f>
        <v>Quarterly</v>
      </c>
      <c r="DC58" s="670">
        <f>'Information Input'!$H$30</f>
        <v>43555</v>
      </c>
      <c r="DD58" s="671" t="str">
        <f t="shared" si="21"/>
        <v>201805</v>
      </c>
      <c r="DE58" s="659" t="s">
        <v>462</v>
      </c>
      <c r="DF58" s="659" t="s">
        <v>455</v>
      </c>
      <c r="DG58" s="662">
        <f>'Report 5D'!$M$55</f>
        <v>0</v>
      </c>
      <c r="DH58" s="668">
        <f>'Report 5D'!$M$56</f>
        <v>0</v>
      </c>
      <c r="DI58" s="662">
        <f>'Report 5D'!$M$57</f>
        <v>0</v>
      </c>
      <c r="DJ58" s="662">
        <f>'Report 5D'!$M$58</f>
        <v>0</v>
      </c>
      <c r="DK58" s="662">
        <f>'Report 5D'!$M$59</f>
        <v>0</v>
      </c>
      <c r="DL58" s="662">
        <f>'Report 5D'!$M$60</f>
        <v>0</v>
      </c>
      <c r="DM58" s="662">
        <f>'Report 5D'!$M$61</f>
        <v>0</v>
      </c>
      <c r="DN58" s="662">
        <f>'Report 5D'!$M$62</f>
        <v>0</v>
      </c>
      <c r="DO58" s="662">
        <f>'Report 5D'!$M$63</f>
        <v>0</v>
      </c>
      <c r="DP58" s="662">
        <f>'Report 5D'!$M$64</f>
        <v>0</v>
      </c>
      <c r="DQ58" s="662">
        <f>'Report 5D'!$M$65</f>
        <v>0</v>
      </c>
      <c r="DR58" s="675"/>
    </row>
    <row r="59" spans="1:122">
      <c r="A59" s="675"/>
      <c r="B59" s="653" t="s">
        <v>463</v>
      </c>
      <c r="C59" s="654">
        <v>1</v>
      </c>
      <c r="D59" s="655" t="str">
        <f>'Information Input'!$M$14</f>
        <v xml:space="preserve">      -      </v>
      </c>
      <c r="E59" s="655" t="s">
        <v>24</v>
      </c>
      <c r="F59" s="656">
        <f t="shared" si="18"/>
        <v>43466</v>
      </c>
      <c r="G59" s="656">
        <f t="shared" si="19"/>
        <v>43555</v>
      </c>
      <c r="H59" s="656">
        <f>'Information Input'!$H$35</f>
        <v>43555</v>
      </c>
      <c r="I59" s="655" t="str">
        <f>'Information Input'!$J$22</f>
        <v>Quarterly</v>
      </c>
      <c r="J59" s="656">
        <f>'Information Input'!$H$30</f>
        <v>43555</v>
      </c>
      <c r="K59" s="655">
        <f>'Information Input'!$J$18</f>
        <v>2019</v>
      </c>
      <c r="L59" s="657" t="s">
        <v>365</v>
      </c>
      <c r="M59" s="658" t="s">
        <v>370</v>
      </c>
      <c r="N59" s="659" t="s">
        <v>462</v>
      </c>
      <c r="O59" s="660" t="s">
        <v>450</v>
      </c>
      <c r="P59" s="655">
        <v>49</v>
      </c>
      <c r="Q59" s="659" t="s">
        <v>392</v>
      </c>
      <c r="R59" s="659" t="s">
        <v>268</v>
      </c>
      <c r="S59" s="661">
        <f>'Report 1'!$C$18</f>
        <v>0</v>
      </c>
      <c r="T59" s="662">
        <f>'Report 1'!$C$69</f>
        <v>0</v>
      </c>
      <c r="U59" s="663">
        <f>'Report 1'!$C$155</f>
        <v>0</v>
      </c>
      <c r="V59" s="675"/>
      <c r="AK59" s="675"/>
      <c r="AL59" s="664" t="s">
        <v>463</v>
      </c>
      <c r="AM59" s="665">
        <v>2</v>
      </c>
      <c r="AN59" s="665" t="str">
        <f>'Information Input'!$M$14</f>
        <v xml:space="preserve">      -      </v>
      </c>
      <c r="AO59" s="665" t="s">
        <v>25</v>
      </c>
      <c r="AP59" s="656">
        <f t="shared" si="25"/>
        <v>43556</v>
      </c>
      <c r="AQ59" s="656">
        <f t="shared" si="26"/>
        <v>43646</v>
      </c>
      <c r="AR59" s="656">
        <f>'Information Input'!$H$35</f>
        <v>43555</v>
      </c>
      <c r="AS59" s="665" t="str">
        <f>'Information Input'!$J$22</f>
        <v>Quarterly</v>
      </c>
      <c r="AT59" s="656">
        <f>'Information Input'!$H$30</f>
        <v>43555</v>
      </c>
      <c r="AU59" s="665">
        <f>'Information Input'!$J$18</f>
        <v>2019</v>
      </c>
      <c r="AV59" s="665">
        <v>208</v>
      </c>
      <c r="AW59" s="665" t="s">
        <v>370</v>
      </c>
      <c r="AX59" s="665" t="s">
        <v>462</v>
      </c>
      <c r="AY59" s="666" t="s">
        <v>446</v>
      </c>
      <c r="AZ59" s="665">
        <v>16</v>
      </c>
      <c r="BA59" s="667" t="s">
        <v>538</v>
      </c>
      <c r="BB59" s="661" t="s">
        <v>151</v>
      </c>
      <c r="BC59" s="668">
        <f>'Report 2'!$O$23</f>
        <v>0</v>
      </c>
      <c r="BD59" s="668">
        <f>'Report 2'!$P$23</f>
        <v>0</v>
      </c>
      <c r="BE59" s="668">
        <f>'Report 2'!$Q$23</f>
        <v>0</v>
      </c>
      <c r="BF59" s="668">
        <f>'Report 2'!$R$23</f>
        <v>0</v>
      </c>
      <c r="BG59" s="668">
        <f>'Report 2'!$S$23</f>
        <v>0</v>
      </c>
      <c r="BH59" s="668">
        <f>'Report 2'!$T$23</f>
        <v>0</v>
      </c>
      <c r="BI59" s="668">
        <f>'Report 2'!$U$23</f>
        <v>0</v>
      </c>
      <c r="BJ59" s="675"/>
      <c r="CB59" s="675"/>
      <c r="CC59" s="660" t="s">
        <v>463</v>
      </c>
      <c r="CD59" s="1000" t="s">
        <v>447</v>
      </c>
      <c r="CE59" s="1000" t="str">
        <f>'Information Input'!$M$14</f>
        <v xml:space="preserve">      -      </v>
      </c>
      <c r="CF59" s="669" t="s">
        <v>25</v>
      </c>
      <c r="CG59" s="670">
        <f t="shared" si="22"/>
        <v>43556</v>
      </c>
      <c r="CH59" s="670">
        <f t="shared" si="23"/>
        <v>43646</v>
      </c>
      <c r="CI59" s="670">
        <f>'Information Input'!$H$35</f>
        <v>43555</v>
      </c>
      <c r="CJ59" s="669" t="str">
        <f>'Information Input'!$J$22</f>
        <v>Quarterly</v>
      </c>
      <c r="CK59" s="670">
        <f>'Information Input'!$H$30</f>
        <v>43555</v>
      </c>
      <c r="CL59" s="669">
        <f>'Information Input'!$J$18</f>
        <v>2019</v>
      </c>
      <c r="CM59" s="1001" t="s">
        <v>365</v>
      </c>
      <c r="CN59" s="1000" t="s">
        <v>370</v>
      </c>
      <c r="CO59" s="660" t="s">
        <v>462</v>
      </c>
      <c r="CP59" s="660" t="str">
        <f t="shared" si="24"/>
        <v>Health Care</v>
      </c>
      <c r="CQ59" s="669">
        <v>18</v>
      </c>
      <c r="CR59" s="660" t="s">
        <v>540</v>
      </c>
      <c r="CS59" s="660" t="s">
        <v>151</v>
      </c>
      <c r="CT59" s="1002">
        <f>'Report 1'!$D$18</f>
        <v>0</v>
      </c>
      <c r="CU59" s="1003">
        <f>SUMIF('Report 4A'!$G$16:$G$95,$CQ59,'Report 4A'!$L$16:$L$95)</f>
        <v>0</v>
      </c>
      <c r="CV59" s="1004">
        <f t="shared" si="20"/>
        <v>0</v>
      </c>
      <c r="CW59" s="675"/>
      <c r="CX59" s="664" t="s">
        <v>463</v>
      </c>
      <c r="CY59" s="655" t="s">
        <v>284</v>
      </c>
      <c r="CZ59" s="655" t="str">
        <f>'Information Input'!$M$14</f>
        <v xml:space="preserve">      -      </v>
      </c>
      <c r="DA59" s="656">
        <f>'Information Input'!$H$35</f>
        <v>43555</v>
      </c>
      <c r="DB59" s="655" t="str">
        <f>'Information Input'!$J$22</f>
        <v>Quarterly</v>
      </c>
      <c r="DC59" s="670">
        <f>'Information Input'!$H$30</f>
        <v>43555</v>
      </c>
      <c r="DD59" s="671" t="str">
        <f t="shared" si="21"/>
        <v>201804</v>
      </c>
      <c r="DE59" s="659" t="s">
        <v>462</v>
      </c>
      <c r="DF59" s="659" t="s">
        <v>455</v>
      </c>
      <c r="DG59" s="662">
        <f>'Report 5D'!$N$55</f>
        <v>0</v>
      </c>
      <c r="DH59" s="668">
        <f>'Report 5D'!$N$56</f>
        <v>0</v>
      </c>
      <c r="DI59" s="662">
        <f>'Report 5D'!$N$57</f>
        <v>0</v>
      </c>
      <c r="DJ59" s="662">
        <f>'Report 5D'!$N$58</f>
        <v>0</v>
      </c>
      <c r="DK59" s="662">
        <f>'Report 5D'!$N$59</f>
        <v>0</v>
      </c>
      <c r="DL59" s="662">
        <f>'Report 5D'!$N$60</f>
        <v>0</v>
      </c>
      <c r="DM59" s="662">
        <f>'Report 5D'!$N$61</f>
        <v>0</v>
      </c>
      <c r="DN59" s="662">
        <f>'Report 5D'!$N$62</f>
        <v>0</v>
      </c>
      <c r="DO59" s="662">
        <f>'Report 5D'!$N$63</f>
        <v>0</v>
      </c>
      <c r="DP59" s="662">
        <f>'Report 5D'!$N$64</f>
        <v>0</v>
      </c>
      <c r="DQ59" s="662">
        <f>'Report 5D'!$N$65</f>
        <v>0</v>
      </c>
      <c r="DR59" s="675"/>
    </row>
    <row r="60" spans="1:122">
      <c r="A60" s="675"/>
      <c r="B60" s="653" t="s">
        <v>463</v>
      </c>
      <c r="C60" s="654">
        <v>1</v>
      </c>
      <c r="D60" s="655" t="str">
        <f>'Information Input'!$M$14</f>
        <v xml:space="preserve">      -      </v>
      </c>
      <c r="E60" s="655" t="s">
        <v>24</v>
      </c>
      <c r="F60" s="656">
        <f t="shared" si="18"/>
        <v>43466</v>
      </c>
      <c r="G60" s="656">
        <f t="shared" si="19"/>
        <v>43555</v>
      </c>
      <c r="H60" s="656">
        <f>'Information Input'!$H$35</f>
        <v>43555</v>
      </c>
      <c r="I60" s="655" t="str">
        <f>'Information Input'!$J$22</f>
        <v>Quarterly</v>
      </c>
      <c r="J60" s="656">
        <f>'Information Input'!$H$30</f>
        <v>43555</v>
      </c>
      <c r="K60" s="655">
        <f>'Information Input'!$J$18</f>
        <v>2019</v>
      </c>
      <c r="L60" s="657" t="s">
        <v>365</v>
      </c>
      <c r="M60" s="658" t="s">
        <v>370</v>
      </c>
      <c r="N60" s="659" t="s">
        <v>462</v>
      </c>
      <c r="O60" s="660" t="s">
        <v>450</v>
      </c>
      <c r="P60" s="655">
        <v>50</v>
      </c>
      <c r="Q60" s="659" t="s">
        <v>142</v>
      </c>
      <c r="R60" s="659" t="s">
        <v>268</v>
      </c>
      <c r="S60" s="661">
        <f>'Report 1'!$C$18</f>
        <v>0</v>
      </c>
      <c r="T60" s="662">
        <f>'Report 1'!$C$70</f>
        <v>0</v>
      </c>
      <c r="U60" s="663">
        <f>'Report 1'!$C$156</f>
        <v>0</v>
      </c>
      <c r="V60" s="675"/>
      <c r="AK60" s="675"/>
      <c r="AL60" s="664" t="s">
        <v>463</v>
      </c>
      <c r="AM60" s="665">
        <v>2</v>
      </c>
      <c r="AN60" s="665" t="str">
        <f>'Information Input'!$M$14</f>
        <v xml:space="preserve">      -      </v>
      </c>
      <c r="AO60" s="665" t="s">
        <v>25</v>
      </c>
      <c r="AP60" s="656">
        <f t="shared" si="25"/>
        <v>43556</v>
      </c>
      <c r="AQ60" s="656">
        <f t="shared" si="26"/>
        <v>43646</v>
      </c>
      <c r="AR60" s="656">
        <f>'Information Input'!$H$35</f>
        <v>43555</v>
      </c>
      <c r="AS60" s="665" t="str">
        <f>'Information Input'!$J$22</f>
        <v>Quarterly</v>
      </c>
      <c r="AT60" s="656">
        <f>'Information Input'!$H$30</f>
        <v>43555</v>
      </c>
      <c r="AU60" s="665">
        <f>'Information Input'!$J$18</f>
        <v>2019</v>
      </c>
      <c r="AV60" s="665">
        <v>208</v>
      </c>
      <c r="AW60" s="665" t="s">
        <v>370</v>
      </c>
      <c r="AX60" s="665" t="s">
        <v>462</v>
      </c>
      <c r="AY60" s="666" t="s">
        <v>446</v>
      </c>
      <c r="AZ60" s="665">
        <v>17</v>
      </c>
      <c r="BA60" s="667" t="s">
        <v>539</v>
      </c>
      <c r="BB60" s="661" t="s">
        <v>151</v>
      </c>
      <c r="BC60" s="668">
        <f>'Report 2'!$O$24</f>
        <v>0</v>
      </c>
      <c r="BD60" s="668">
        <f>'Report 2'!$P$24</f>
        <v>0</v>
      </c>
      <c r="BE60" s="668">
        <f>'Report 2'!$Q$24</f>
        <v>0</v>
      </c>
      <c r="BF60" s="668">
        <f>'Report 2'!$R$24</f>
        <v>0</v>
      </c>
      <c r="BG60" s="668">
        <f>'Report 2'!$S$24</f>
        <v>0</v>
      </c>
      <c r="BH60" s="668">
        <f>'Report 2'!$T$24</f>
        <v>0</v>
      </c>
      <c r="BI60" s="668">
        <f>'Report 2'!$U$24</f>
        <v>0</v>
      </c>
      <c r="BJ60" s="675"/>
      <c r="CB60" s="675"/>
      <c r="CC60" s="660" t="s">
        <v>463</v>
      </c>
      <c r="CD60" s="1000" t="s">
        <v>447</v>
      </c>
      <c r="CE60" s="1000" t="str">
        <f>'Information Input'!$M$14</f>
        <v xml:space="preserve">      -      </v>
      </c>
      <c r="CF60" s="669" t="s">
        <v>25</v>
      </c>
      <c r="CG60" s="670">
        <f t="shared" si="22"/>
        <v>43556</v>
      </c>
      <c r="CH60" s="670">
        <f t="shared" si="23"/>
        <v>43646</v>
      </c>
      <c r="CI60" s="670">
        <f>'Information Input'!$H$35</f>
        <v>43555</v>
      </c>
      <c r="CJ60" s="669" t="str">
        <f>'Information Input'!$J$22</f>
        <v>Quarterly</v>
      </c>
      <c r="CK60" s="670">
        <f>'Information Input'!$H$30</f>
        <v>43555</v>
      </c>
      <c r="CL60" s="669">
        <f>'Information Input'!$J$18</f>
        <v>2019</v>
      </c>
      <c r="CM60" s="1001" t="s">
        <v>365</v>
      </c>
      <c r="CN60" s="1000" t="s">
        <v>370</v>
      </c>
      <c r="CO60" s="660" t="s">
        <v>462</v>
      </c>
      <c r="CP60" s="660" t="str">
        <f t="shared" si="24"/>
        <v>Health Care</v>
      </c>
      <c r="CQ60" s="669">
        <v>19</v>
      </c>
      <c r="CR60" s="660" t="s">
        <v>541</v>
      </c>
      <c r="CS60" s="660" t="s">
        <v>151</v>
      </c>
      <c r="CT60" s="1002">
        <f>'Report 1'!$D$18</f>
        <v>0</v>
      </c>
      <c r="CU60" s="1003">
        <f>SUMIF('Report 4A'!$G$16:$G$95,$CQ60,'Report 4A'!$L$16:$L$95)</f>
        <v>0</v>
      </c>
      <c r="CV60" s="1004">
        <f t="shared" si="20"/>
        <v>0</v>
      </c>
      <c r="CW60" s="675"/>
      <c r="CX60" s="664" t="s">
        <v>463</v>
      </c>
      <c r="CY60" s="655" t="s">
        <v>284</v>
      </c>
      <c r="CZ60" s="655" t="str">
        <f>'Information Input'!$M$14</f>
        <v xml:space="preserve">      -      </v>
      </c>
      <c r="DA60" s="656">
        <f>'Information Input'!$H$35</f>
        <v>43555</v>
      </c>
      <c r="DB60" s="655" t="str">
        <f>'Information Input'!$J$22</f>
        <v>Quarterly</v>
      </c>
      <c r="DC60" s="670">
        <f>'Information Input'!$H$30</f>
        <v>43555</v>
      </c>
      <c r="DD60" s="671" t="str">
        <f t="shared" si="21"/>
        <v>201803</v>
      </c>
      <c r="DE60" s="659" t="s">
        <v>462</v>
      </c>
      <c r="DF60" s="659" t="s">
        <v>455</v>
      </c>
      <c r="DG60" s="662">
        <f>'Report 5D'!$O$55</f>
        <v>0</v>
      </c>
      <c r="DH60" s="668">
        <f>'Report 5D'!$O$56</f>
        <v>0</v>
      </c>
      <c r="DI60" s="662">
        <f>'Report 5D'!$O$57</f>
        <v>0</v>
      </c>
      <c r="DJ60" s="662">
        <f>'Report 5D'!$O$58</f>
        <v>0</v>
      </c>
      <c r="DK60" s="662">
        <f>'Report 5D'!$O$59</f>
        <v>0</v>
      </c>
      <c r="DL60" s="662">
        <f>'Report 5D'!$O$60</f>
        <v>0</v>
      </c>
      <c r="DM60" s="662">
        <f>'Report 5D'!$O$61</f>
        <v>0</v>
      </c>
      <c r="DN60" s="662">
        <f>'Report 5D'!$O$62</f>
        <v>0</v>
      </c>
      <c r="DO60" s="662">
        <f>'Report 5D'!$O$63</f>
        <v>0</v>
      </c>
      <c r="DP60" s="662">
        <f>'Report 5D'!$O$64</f>
        <v>0</v>
      </c>
      <c r="DQ60" s="662">
        <f>'Report 5D'!$O$65</f>
        <v>0</v>
      </c>
      <c r="DR60" s="675"/>
    </row>
    <row r="61" spans="1:122">
      <c r="A61" s="675"/>
      <c r="B61" s="653" t="s">
        <v>463</v>
      </c>
      <c r="C61" s="654">
        <v>1</v>
      </c>
      <c r="D61" s="655" t="str">
        <f>'Information Input'!$M$14</f>
        <v xml:space="preserve">      -      </v>
      </c>
      <c r="E61" s="655" t="s">
        <v>24</v>
      </c>
      <c r="F61" s="656">
        <f t="shared" si="18"/>
        <v>43466</v>
      </c>
      <c r="G61" s="656">
        <f t="shared" si="19"/>
        <v>43555</v>
      </c>
      <c r="H61" s="656">
        <f>'Information Input'!$H$35</f>
        <v>43555</v>
      </c>
      <c r="I61" s="655" t="str">
        <f>'Information Input'!$J$22</f>
        <v>Quarterly</v>
      </c>
      <c r="J61" s="656">
        <f>'Information Input'!$H$30</f>
        <v>43555</v>
      </c>
      <c r="K61" s="655">
        <f>'Information Input'!$J$18</f>
        <v>2019</v>
      </c>
      <c r="L61" s="657" t="s">
        <v>365</v>
      </c>
      <c r="M61" s="658" t="s">
        <v>370</v>
      </c>
      <c r="N61" s="659" t="s">
        <v>462</v>
      </c>
      <c r="O61" s="660" t="s">
        <v>450</v>
      </c>
      <c r="P61" s="655">
        <v>51</v>
      </c>
      <c r="Q61" s="659" t="s">
        <v>557</v>
      </c>
      <c r="R61" s="659" t="s">
        <v>268</v>
      </c>
      <c r="S61" s="661">
        <f>'Report 1'!$C$18</f>
        <v>0</v>
      </c>
      <c r="T61" s="662">
        <f>'Report 1'!$C$71</f>
        <v>0</v>
      </c>
      <c r="U61" s="663">
        <f>'Report 1'!$C$157</f>
        <v>0</v>
      </c>
      <c r="V61" s="675"/>
      <c r="AK61" s="675"/>
      <c r="AL61" s="664" t="s">
        <v>463</v>
      </c>
      <c r="AM61" s="665">
        <v>2</v>
      </c>
      <c r="AN61" s="665" t="str">
        <f>'Information Input'!$M$14</f>
        <v xml:space="preserve">      -      </v>
      </c>
      <c r="AO61" s="665" t="s">
        <v>25</v>
      </c>
      <c r="AP61" s="656">
        <f t="shared" si="25"/>
        <v>43556</v>
      </c>
      <c r="AQ61" s="656">
        <f t="shared" si="26"/>
        <v>43646</v>
      </c>
      <c r="AR61" s="656">
        <f>'Information Input'!$H$35</f>
        <v>43555</v>
      </c>
      <c r="AS61" s="665" t="str">
        <f>'Information Input'!$J$22</f>
        <v>Quarterly</v>
      </c>
      <c r="AT61" s="656">
        <f>'Information Input'!$H$30</f>
        <v>43555</v>
      </c>
      <c r="AU61" s="665">
        <f>'Information Input'!$J$18</f>
        <v>2019</v>
      </c>
      <c r="AV61" s="665">
        <v>208</v>
      </c>
      <c r="AW61" s="665" t="s">
        <v>370</v>
      </c>
      <c r="AX61" s="665" t="s">
        <v>462</v>
      </c>
      <c r="AY61" s="666" t="s">
        <v>446</v>
      </c>
      <c r="AZ61" s="665">
        <v>18</v>
      </c>
      <c r="BA61" s="667" t="s">
        <v>540</v>
      </c>
      <c r="BB61" s="661" t="s">
        <v>151</v>
      </c>
      <c r="BC61" s="668">
        <f>'Report 2'!$O$25</f>
        <v>0</v>
      </c>
      <c r="BD61" s="668">
        <f>'Report 2'!$P$25</f>
        <v>0</v>
      </c>
      <c r="BE61" s="668">
        <f>'Report 2'!$Q$25</f>
        <v>0</v>
      </c>
      <c r="BF61" s="668">
        <f>'Report 2'!$R$25</f>
        <v>0</v>
      </c>
      <c r="BG61" s="668">
        <f>'Report 2'!$S$25</f>
        <v>0</v>
      </c>
      <c r="BH61" s="668">
        <f>'Report 2'!$T$25</f>
        <v>0</v>
      </c>
      <c r="BI61" s="668">
        <f>'Report 2'!$U$25</f>
        <v>0</v>
      </c>
      <c r="BJ61" s="675"/>
      <c r="CB61" s="675"/>
      <c r="CC61" s="660" t="s">
        <v>463</v>
      </c>
      <c r="CD61" s="1000" t="s">
        <v>447</v>
      </c>
      <c r="CE61" s="1000" t="str">
        <f>'Information Input'!$M$14</f>
        <v xml:space="preserve">      -      </v>
      </c>
      <c r="CF61" s="669" t="s">
        <v>25</v>
      </c>
      <c r="CG61" s="670">
        <f t="shared" si="22"/>
        <v>43556</v>
      </c>
      <c r="CH61" s="670">
        <f t="shared" si="23"/>
        <v>43646</v>
      </c>
      <c r="CI61" s="670">
        <f>'Information Input'!$H$35</f>
        <v>43555</v>
      </c>
      <c r="CJ61" s="669" t="str">
        <f>'Information Input'!$J$22</f>
        <v>Quarterly</v>
      </c>
      <c r="CK61" s="670">
        <f>'Information Input'!$H$30</f>
        <v>43555</v>
      </c>
      <c r="CL61" s="669">
        <f>'Information Input'!$J$18</f>
        <v>2019</v>
      </c>
      <c r="CM61" s="1001" t="s">
        <v>365</v>
      </c>
      <c r="CN61" s="1000" t="s">
        <v>370</v>
      </c>
      <c r="CO61" s="660" t="s">
        <v>462</v>
      </c>
      <c r="CP61" s="660" t="str">
        <f t="shared" si="24"/>
        <v>Health Care</v>
      </c>
      <c r="CQ61" s="669">
        <v>20</v>
      </c>
      <c r="CR61" s="660" t="s">
        <v>542</v>
      </c>
      <c r="CS61" s="660" t="s">
        <v>151</v>
      </c>
      <c r="CT61" s="1002">
        <f>'Report 1'!$D$18</f>
        <v>0</v>
      </c>
      <c r="CU61" s="1003">
        <f>SUMIF('Report 4A'!$G$16:$G$95,$CQ61,'Report 4A'!$L$16:$L$95)</f>
        <v>0</v>
      </c>
      <c r="CV61" s="1004">
        <f t="shared" si="20"/>
        <v>0</v>
      </c>
      <c r="CW61" s="675"/>
      <c r="CX61" s="664" t="s">
        <v>463</v>
      </c>
      <c r="CY61" s="655" t="s">
        <v>284</v>
      </c>
      <c r="CZ61" s="655" t="str">
        <f>'Information Input'!$M$14</f>
        <v xml:space="preserve">      -      </v>
      </c>
      <c r="DA61" s="656">
        <f>'Information Input'!$H$35</f>
        <v>43555</v>
      </c>
      <c r="DB61" s="655" t="str">
        <f>'Information Input'!$J$22</f>
        <v>Quarterly</v>
      </c>
      <c r="DC61" s="670">
        <f>'Information Input'!$H$30</f>
        <v>43555</v>
      </c>
      <c r="DD61" s="671" t="str">
        <f t="shared" si="21"/>
        <v>201802</v>
      </c>
      <c r="DE61" s="659" t="s">
        <v>462</v>
      </c>
      <c r="DF61" s="659" t="s">
        <v>455</v>
      </c>
      <c r="DG61" s="662">
        <f>'Report 5D'!$P$55</f>
        <v>0</v>
      </c>
      <c r="DH61" s="668">
        <f>'Report 5D'!$P$56</f>
        <v>0</v>
      </c>
      <c r="DI61" s="662">
        <f>'Report 5D'!$P$57</f>
        <v>0</v>
      </c>
      <c r="DJ61" s="662">
        <f>'Report 5D'!$P$58</f>
        <v>0</v>
      </c>
      <c r="DK61" s="662">
        <f>'Report 5D'!$P$59</f>
        <v>0</v>
      </c>
      <c r="DL61" s="662">
        <f>'Report 5D'!$P$60</f>
        <v>0</v>
      </c>
      <c r="DM61" s="662">
        <f>'Report 5D'!$P$61</f>
        <v>0</v>
      </c>
      <c r="DN61" s="662">
        <f>'Report 5D'!$P$62</f>
        <v>0</v>
      </c>
      <c r="DO61" s="662">
        <f>'Report 5D'!$P$63</f>
        <v>0</v>
      </c>
      <c r="DP61" s="662">
        <f>'Report 5D'!$P$64</f>
        <v>0</v>
      </c>
      <c r="DQ61" s="662">
        <f>'Report 5D'!$P$65</f>
        <v>0</v>
      </c>
      <c r="DR61" s="675"/>
    </row>
    <row r="62" spans="1:122">
      <c r="A62" s="675"/>
      <c r="B62" s="653" t="s">
        <v>463</v>
      </c>
      <c r="C62" s="654">
        <v>1</v>
      </c>
      <c r="D62" s="655" t="str">
        <f>'Information Input'!$M$14</f>
        <v xml:space="preserve">      -      </v>
      </c>
      <c r="E62" s="655" t="s">
        <v>24</v>
      </c>
      <c r="F62" s="656">
        <f t="shared" si="18"/>
        <v>43466</v>
      </c>
      <c r="G62" s="656">
        <f t="shared" si="19"/>
        <v>43555</v>
      </c>
      <c r="H62" s="656">
        <f>'Information Input'!$H$35</f>
        <v>43555</v>
      </c>
      <c r="I62" s="655" t="str">
        <f>'Information Input'!$J$22</f>
        <v>Quarterly</v>
      </c>
      <c r="J62" s="656">
        <f>'Information Input'!$H$30</f>
        <v>43555</v>
      </c>
      <c r="K62" s="655">
        <f>'Information Input'!$J$18</f>
        <v>2019</v>
      </c>
      <c r="L62" s="657" t="s">
        <v>365</v>
      </c>
      <c r="M62" s="658" t="s">
        <v>370</v>
      </c>
      <c r="N62" s="659" t="s">
        <v>462</v>
      </c>
      <c r="O62" s="660" t="s">
        <v>449</v>
      </c>
      <c r="P62" s="655">
        <v>52</v>
      </c>
      <c r="Q62" s="659" t="s">
        <v>502</v>
      </c>
      <c r="R62" s="659" t="s">
        <v>268</v>
      </c>
      <c r="S62" s="661">
        <f>'Report 1'!$C$18</f>
        <v>0</v>
      </c>
      <c r="T62" s="662">
        <f>'Report 1'!$C$72</f>
        <v>0</v>
      </c>
      <c r="U62" s="663">
        <f>'Report 1'!$C$158</f>
        <v>0</v>
      </c>
      <c r="V62" s="675"/>
      <c r="AK62" s="675"/>
      <c r="AL62" s="664" t="s">
        <v>463</v>
      </c>
      <c r="AM62" s="665">
        <v>2</v>
      </c>
      <c r="AN62" s="665" t="str">
        <f>'Information Input'!$M$14</f>
        <v xml:space="preserve">      -      </v>
      </c>
      <c r="AO62" s="665" t="s">
        <v>25</v>
      </c>
      <c r="AP62" s="656">
        <f t="shared" si="25"/>
        <v>43556</v>
      </c>
      <c r="AQ62" s="656">
        <f t="shared" si="26"/>
        <v>43646</v>
      </c>
      <c r="AR62" s="656">
        <f>'Information Input'!$H$35</f>
        <v>43555</v>
      </c>
      <c r="AS62" s="665" t="str">
        <f>'Information Input'!$J$22</f>
        <v>Quarterly</v>
      </c>
      <c r="AT62" s="656">
        <f>'Information Input'!$H$30</f>
        <v>43555</v>
      </c>
      <c r="AU62" s="665">
        <f>'Information Input'!$J$18</f>
        <v>2019</v>
      </c>
      <c r="AV62" s="665">
        <v>208</v>
      </c>
      <c r="AW62" s="665" t="s">
        <v>370</v>
      </c>
      <c r="AX62" s="665" t="s">
        <v>462</v>
      </c>
      <c r="AY62" s="666" t="s">
        <v>446</v>
      </c>
      <c r="AZ62" s="665">
        <v>19</v>
      </c>
      <c r="BA62" s="667" t="s">
        <v>541</v>
      </c>
      <c r="BB62" s="661" t="s">
        <v>151</v>
      </c>
      <c r="BC62" s="668">
        <f>'Report 2'!$O$26</f>
        <v>0</v>
      </c>
      <c r="BD62" s="668">
        <f>'Report 2'!$P$26</f>
        <v>0</v>
      </c>
      <c r="BE62" s="668">
        <f>'Report 2'!$Q$26</f>
        <v>0</v>
      </c>
      <c r="BF62" s="668">
        <f>'Report 2'!$R$26</f>
        <v>0</v>
      </c>
      <c r="BG62" s="668">
        <f>'Report 2'!$S$26</f>
        <v>0</v>
      </c>
      <c r="BH62" s="668">
        <f>'Report 2'!$T$26</f>
        <v>0</v>
      </c>
      <c r="BI62" s="668">
        <f>'Report 2'!$U$26</f>
        <v>0</v>
      </c>
      <c r="BJ62" s="675"/>
      <c r="CB62" s="675"/>
      <c r="CC62" s="660" t="s">
        <v>463</v>
      </c>
      <c r="CD62" s="1000" t="s">
        <v>447</v>
      </c>
      <c r="CE62" s="1000" t="str">
        <f>'Information Input'!$M$14</f>
        <v xml:space="preserve">      -      </v>
      </c>
      <c r="CF62" s="669" t="s">
        <v>25</v>
      </c>
      <c r="CG62" s="670">
        <f t="shared" si="22"/>
        <v>43556</v>
      </c>
      <c r="CH62" s="670">
        <f t="shared" si="23"/>
        <v>43646</v>
      </c>
      <c r="CI62" s="670">
        <f>'Information Input'!$H$35</f>
        <v>43555</v>
      </c>
      <c r="CJ62" s="669" t="str">
        <f>'Information Input'!$J$22</f>
        <v>Quarterly</v>
      </c>
      <c r="CK62" s="670">
        <f>'Information Input'!$H$30</f>
        <v>43555</v>
      </c>
      <c r="CL62" s="669">
        <f>'Information Input'!$J$18</f>
        <v>2019</v>
      </c>
      <c r="CM62" s="1001" t="s">
        <v>365</v>
      </c>
      <c r="CN62" s="1000" t="s">
        <v>370</v>
      </c>
      <c r="CO62" s="660" t="s">
        <v>462</v>
      </c>
      <c r="CP62" s="660" t="str">
        <f t="shared" si="24"/>
        <v>Health Care</v>
      </c>
      <c r="CQ62" s="669">
        <v>21</v>
      </c>
      <c r="CR62" s="660" t="s">
        <v>543</v>
      </c>
      <c r="CS62" s="660" t="s">
        <v>151</v>
      </c>
      <c r="CT62" s="1002">
        <f>'Report 1'!$D$18</f>
        <v>0</v>
      </c>
      <c r="CU62" s="1003">
        <f>SUMIF('Report 4A'!$G$16:$G$95,$CQ62,'Report 4A'!$L$16:$L$95)</f>
        <v>0</v>
      </c>
      <c r="CV62" s="1004">
        <f t="shared" si="20"/>
        <v>0</v>
      </c>
      <c r="CW62" s="675"/>
      <c r="CX62" s="664" t="s">
        <v>463</v>
      </c>
      <c r="CY62" s="655" t="s">
        <v>284</v>
      </c>
      <c r="CZ62" s="655" t="str">
        <f>'Information Input'!$M$14</f>
        <v xml:space="preserve">      -      </v>
      </c>
      <c r="DA62" s="656">
        <f>'Information Input'!$H$35</f>
        <v>43555</v>
      </c>
      <c r="DB62" s="655" t="str">
        <f>'Information Input'!$J$22</f>
        <v>Quarterly</v>
      </c>
      <c r="DC62" s="670">
        <f>'Information Input'!$H$30</f>
        <v>43555</v>
      </c>
      <c r="DD62" s="671" t="str">
        <f t="shared" si="21"/>
        <v>201801</v>
      </c>
      <c r="DE62" s="659" t="s">
        <v>462</v>
      </c>
      <c r="DF62" s="659" t="s">
        <v>455</v>
      </c>
      <c r="DG62" s="662">
        <f>'Report 5D'!$Q$55</f>
        <v>0</v>
      </c>
      <c r="DH62" s="668">
        <f>'Report 5D'!$Q$56</f>
        <v>0</v>
      </c>
      <c r="DI62" s="662">
        <f>'Report 5D'!$Q$57</f>
        <v>0</v>
      </c>
      <c r="DJ62" s="662">
        <f>'Report 5D'!$Q$58</f>
        <v>0</v>
      </c>
      <c r="DK62" s="662">
        <f>'Report 5D'!$Q$59</f>
        <v>0</v>
      </c>
      <c r="DL62" s="662">
        <f>'Report 5D'!$Q$60</f>
        <v>0</v>
      </c>
      <c r="DM62" s="662">
        <f>'Report 5D'!$Q$61</f>
        <v>0</v>
      </c>
      <c r="DN62" s="662">
        <f>'Report 5D'!$Q$62</f>
        <v>0</v>
      </c>
      <c r="DO62" s="662">
        <f>'Report 5D'!$Q$63</f>
        <v>0</v>
      </c>
      <c r="DP62" s="662">
        <f>'Report 5D'!$Q$64</f>
        <v>0</v>
      </c>
      <c r="DQ62" s="662">
        <f>'Report 5D'!$Q$65</f>
        <v>0</v>
      </c>
      <c r="DR62" s="675"/>
    </row>
    <row r="63" spans="1:122">
      <c r="A63" s="675"/>
      <c r="B63" s="653" t="s">
        <v>463</v>
      </c>
      <c r="C63" s="654">
        <v>1</v>
      </c>
      <c r="D63" s="655" t="str">
        <f>'Information Input'!$M$14</f>
        <v xml:space="preserve">      -      </v>
      </c>
      <c r="E63" s="655" t="s">
        <v>24</v>
      </c>
      <c r="F63" s="656">
        <f t="shared" si="18"/>
        <v>43466</v>
      </c>
      <c r="G63" s="656">
        <f t="shared" si="19"/>
        <v>43555</v>
      </c>
      <c r="H63" s="656">
        <f>'Information Input'!$H$35</f>
        <v>43555</v>
      </c>
      <c r="I63" s="655" t="str">
        <f>'Information Input'!$J$22</f>
        <v>Quarterly</v>
      </c>
      <c r="J63" s="656">
        <f>'Information Input'!$H$30</f>
        <v>43555</v>
      </c>
      <c r="K63" s="655">
        <f>'Information Input'!$J$18</f>
        <v>2019</v>
      </c>
      <c r="L63" s="657" t="s">
        <v>365</v>
      </c>
      <c r="M63" s="658" t="s">
        <v>370</v>
      </c>
      <c r="N63" s="659" t="s">
        <v>462</v>
      </c>
      <c r="O63" s="660" t="s">
        <v>451</v>
      </c>
      <c r="P63" s="655">
        <v>53</v>
      </c>
      <c r="Q63" s="659" t="s">
        <v>30</v>
      </c>
      <c r="R63" s="659" t="s">
        <v>321</v>
      </c>
      <c r="S63" s="661">
        <f>'Report 1'!$C$18</f>
        <v>0</v>
      </c>
      <c r="T63" s="662">
        <f>'Report 1'!$C$73</f>
        <v>0</v>
      </c>
      <c r="U63" s="663">
        <f>'Report 1'!$C$159</f>
        <v>0</v>
      </c>
      <c r="V63" s="675"/>
      <c r="AK63" s="675"/>
      <c r="AL63" s="664" t="s">
        <v>463</v>
      </c>
      <c r="AM63" s="665">
        <v>2</v>
      </c>
      <c r="AN63" s="665" t="str">
        <f>'Information Input'!$M$14</f>
        <v xml:space="preserve">      -      </v>
      </c>
      <c r="AO63" s="665" t="s">
        <v>25</v>
      </c>
      <c r="AP63" s="656">
        <f t="shared" si="25"/>
        <v>43556</v>
      </c>
      <c r="AQ63" s="656">
        <f t="shared" si="26"/>
        <v>43646</v>
      </c>
      <c r="AR63" s="656">
        <f>'Information Input'!$H$35</f>
        <v>43555</v>
      </c>
      <c r="AS63" s="665" t="str">
        <f>'Information Input'!$J$22</f>
        <v>Quarterly</v>
      </c>
      <c r="AT63" s="656">
        <f>'Information Input'!$H$30</f>
        <v>43555</v>
      </c>
      <c r="AU63" s="665">
        <f>'Information Input'!$J$18</f>
        <v>2019</v>
      </c>
      <c r="AV63" s="665">
        <v>208</v>
      </c>
      <c r="AW63" s="665" t="s">
        <v>370</v>
      </c>
      <c r="AX63" s="665" t="s">
        <v>462</v>
      </c>
      <c r="AY63" s="666" t="s">
        <v>446</v>
      </c>
      <c r="AZ63" s="665">
        <v>20</v>
      </c>
      <c r="BA63" s="667" t="s">
        <v>542</v>
      </c>
      <c r="BB63" s="661" t="s">
        <v>151</v>
      </c>
      <c r="BC63" s="668">
        <f>'Report 2'!$O$27</f>
        <v>0</v>
      </c>
      <c r="BD63" s="668">
        <f>'Report 2'!$P$27</f>
        <v>0</v>
      </c>
      <c r="BE63" s="668">
        <f>'Report 2'!$Q$27</f>
        <v>0</v>
      </c>
      <c r="BF63" s="668">
        <f>'Report 2'!$R$27</f>
        <v>0</v>
      </c>
      <c r="BG63" s="668">
        <f>'Report 2'!$S$27</f>
        <v>0</v>
      </c>
      <c r="BH63" s="668">
        <f>'Report 2'!$T$27</f>
        <v>0</v>
      </c>
      <c r="BI63" s="668">
        <f>'Report 2'!$U$27</f>
        <v>0</v>
      </c>
      <c r="BJ63" s="675"/>
      <c r="CB63" s="675"/>
      <c r="CC63" s="660" t="s">
        <v>463</v>
      </c>
      <c r="CD63" s="1000" t="s">
        <v>447</v>
      </c>
      <c r="CE63" s="1000" t="str">
        <f>'Information Input'!$M$14</f>
        <v xml:space="preserve">      -      </v>
      </c>
      <c r="CF63" s="669" t="s">
        <v>25</v>
      </c>
      <c r="CG63" s="670">
        <f t="shared" si="22"/>
        <v>43556</v>
      </c>
      <c r="CH63" s="670">
        <f t="shared" si="23"/>
        <v>43646</v>
      </c>
      <c r="CI63" s="670">
        <f>'Information Input'!$H$35</f>
        <v>43555</v>
      </c>
      <c r="CJ63" s="669" t="str">
        <f>'Information Input'!$J$22</f>
        <v>Quarterly</v>
      </c>
      <c r="CK63" s="670">
        <f>'Information Input'!$H$30</f>
        <v>43555</v>
      </c>
      <c r="CL63" s="669">
        <f>'Information Input'!$J$18</f>
        <v>2019</v>
      </c>
      <c r="CM63" s="1001" t="s">
        <v>365</v>
      </c>
      <c r="CN63" s="1000" t="s">
        <v>370</v>
      </c>
      <c r="CO63" s="660" t="s">
        <v>462</v>
      </c>
      <c r="CP63" s="660" t="str">
        <f t="shared" si="24"/>
        <v>Health Care</v>
      </c>
      <c r="CQ63" s="669">
        <v>22</v>
      </c>
      <c r="CR63" s="660" t="s">
        <v>544</v>
      </c>
      <c r="CS63" s="660" t="s">
        <v>150</v>
      </c>
      <c r="CT63" s="1002">
        <f>'Report 1'!$D$18</f>
        <v>0</v>
      </c>
      <c r="CU63" s="1003">
        <f>SUMIF('Report 4A'!$G$16:$G$95,$CQ63,'Report 4A'!$L$16:$L$95)</f>
        <v>0</v>
      </c>
      <c r="CV63" s="1004">
        <f t="shared" si="20"/>
        <v>0</v>
      </c>
      <c r="CW63" s="675"/>
      <c r="CX63" s="664" t="s">
        <v>463</v>
      </c>
      <c r="CY63" s="655" t="s">
        <v>284</v>
      </c>
      <c r="CZ63" s="655" t="str">
        <f>'Information Input'!$M$14</f>
        <v xml:space="preserve">      -      </v>
      </c>
      <c r="DA63" s="670">
        <f>'Information Input'!$H$35</f>
        <v>43555</v>
      </c>
      <c r="DB63" s="655" t="str">
        <f>'Information Input'!$J$22</f>
        <v>Quarterly</v>
      </c>
      <c r="DC63" s="670">
        <f>'Information Input'!$H$30</f>
        <v>43555</v>
      </c>
      <c r="DD63" s="671" t="str">
        <f t="shared" si="21"/>
        <v>201712</v>
      </c>
      <c r="DE63" s="659" t="s">
        <v>462</v>
      </c>
      <c r="DF63" s="659" t="s">
        <v>455</v>
      </c>
      <c r="DG63" s="662">
        <f>'Report 5D'!$R$55</f>
        <v>0</v>
      </c>
      <c r="DH63" s="668">
        <f>'Report 5D'!$R$56</f>
        <v>0</v>
      </c>
      <c r="DI63" s="662">
        <f>'Report 5D'!$R$57</f>
        <v>0</v>
      </c>
      <c r="DJ63" s="662">
        <f>'Report 5D'!$R$58</f>
        <v>0</v>
      </c>
      <c r="DK63" s="662">
        <f>'Report 5D'!$R$59</f>
        <v>0</v>
      </c>
      <c r="DL63" s="662">
        <f>'Report 5D'!$R$60</f>
        <v>0</v>
      </c>
      <c r="DM63" s="662">
        <f>'Report 5D'!$R$61</f>
        <v>0</v>
      </c>
      <c r="DN63" s="662">
        <f>'Report 5D'!$R$62</f>
        <v>0</v>
      </c>
      <c r="DO63" s="662">
        <f>'Report 5D'!$R$63</f>
        <v>0</v>
      </c>
      <c r="DP63" s="662">
        <f>'Report 5D'!$R$64</f>
        <v>0</v>
      </c>
      <c r="DQ63" s="662">
        <f>'Report 5D'!$R$65</f>
        <v>0</v>
      </c>
      <c r="DR63" s="675"/>
    </row>
    <row r="64" spans="1:122">
      <c r="A64" s="675"/>
      <c r="B64" s="653" t="s">
        <v>463</v>
      </c>
      <c r="C64" s="654">
        <v>1</v>
      </c>
      <c r="D64" s="655" t="str">
        <f>'Information Input'!$M$14</f>
        <v xml:space="preserve">      -      </v>
      </c>
      <c r="E64" s="655" t="s">
        <v>24</v>
      </c>
      <c r="F64" s="656">
        <f t="shared" si="18"/>
        <v>43466</v>
      </c>
      <c r="G64" s="656">
        <f t="shared" si="19"/>
        <v>43555</v>
      </c>
      <c r="H64" s="656">
        <f>'Information Input'!$H$35</f>
        <v>43555</v>
      </c>
      <c r="I64" s="655" t="str">
        <f>'Information Input'!$J$22</f>
        <v>Quarterly</v>
      </c>
      <c r="J64" s="656">
        <f>'Information Input'!$H$30</f>
        <v>43555</v>
      </c>
      <c r="K64" s="655">
        <f>'Information Input'!$J$18</f>
        <v>2019</v>
      </c>
      <c r="L64" s="657" t="s">
        <v>365</v>
      </c>
      <c r="M64" s="658" t="s">
        <v>370</v>
      </c>
      <c r="N64" s="659" t="s">
        <v>462</v>
      </c>
      <c r="O64" s="660" t="s">
        <v>451</v>
      </c>
      <c r="P64" s="655">
        <v>54</v>
      </c>
      <c r="Q64" s="659" t="s">
        <v>31</v>
      </c>
      <c r="R64" s="659" t="s">
        <v>321</v>
      </c>
      <c r="S64" s="661">
        <f>'Report 1'!$C$18</f>
        <v>0</v>
      </c>
      <c r="T64" s="662">
        <f>'Report 1'!$C$74</f>
        <v>0</v>
      </c>
      <c r="U64" s="663">
        <f>'Report 1'!$C$160</f>
        <v>0</v>
      </c>
      <c r="V64" s="675"/>
      <c r="AK64" s="675"/>
      <c r="AL64" s="664" t="s">
        <v>463</v>
      </c>
      <c r="AM64" s="665">
        <v>2</v>
      </c>
      <c r="AN64" s="665" t="str">
        <f>'Information Input'!$M$14</f>
        <v xml:space="preserve">      -      </v>
      </c>
      <c r="AO64" s="665" t="s">
        <v>25</v>
      </c>
      <c r="AP64" s="656">
        <f t="shared" si="25"/>
        <v>43556</v>
      </c>
      <c r="AQ64" s="656">
        <f t="shared" si="26"/>
        <v>43646</v>
      </c>
      <c r="AR64" s="656">
        <f>'Information Input'!$H$35</f>
        <v>43555</v>
      </c>
      <c r="AS64" s="665" t="str">
        <f>'Information Input'!$J$22</f>
        <v>Quarterly</v>
      </c>
      <c r="AT64" s="656">
        <f>'Information Input'!$H$30</f>
        <v>43555</v>
      </c>
      <c r="AU64" s="665">
        <f>'Information Input'!$J$18</f>
        <v>2019</v>
      </c>
      <c r="AV64" s="665">
        <v>208</v>
      </c>
      <c r="AW64" s="665" t="s">
        <v>370</v>
      </c>
      <c r="AX64" s="665" t="s">
        <v>462</v>
      </c>
      <c r="AY64" s="666" t="s">
        <v>446</v>
      </c>
      <c r="AZ64" s="665">
        <v>21</v>
      </c>
      <c r="BA64" s="667" t="s">
        <v>543</v>
      </c>
      <c r="BB64" s="661" t="s">
        <v>151</v>
      </c>
      <c r="BC64" s="668">
        <f>'Report 2'!$O$28</f>
        <v>0</v>
      </c>
      <c r="BD64" s="668">
        <f>'Report 2'!$P$28</f>
        <v>0</v>
      </c>
      <c r="BE64" s="668">
        <f>'Report 2'!$Q$28</f>
        <v>0</v>
      </c>
      <c r="BF64" s="668">
        <f>'Report 2'!$R$28</f>
        <v>0</v>
      </c>
      <c r="BG64" s="668">
        <f>'Report 2'!$S$28</f>
        <v>0</v>
      </c>
      <c r="BH64" s="668">
        <f>'Report 2'!$T$28</f>
        <v>0</v>
      </c>
      <c r="BI64" s="668">
        <f>'Report 2'!$U$28</f>
        <v>0</v>
      </c>
      <c r="BJ64" s="675"/>
      <c r="CB64" s="675"/>
      <c r="CC64" s="660" t="s">
        <v>463</v>
      </c>
      <c r="CD64" s="1000" t="s">
        <v>447</v>
      </c>
      <c r="CE64" s="1000" t="str">
        <f>'Information Input'!$M$14</f>
        <v xml:space="preserve">      -      </v>
      </c>
      <c r="CF64" s="669" t="s">
        <v>25</v>
      </c>
      <c r="CG64" s="670">
        <f t="shared" si="22"/>
        <v>43556</v>
      </c>
      <c r="CH64" s="670">
        <f t="shared" si="23"/>
        <v>43646</v>
      </c>
      <c r="CI64" s="670">
        <f>'Information Input'!$H$35</f>
        <v>43555</v>
      </c>
      <c r="CJ64" s="669" t="str">
        <f>'Information Input'!$J$22</f>
        <v>Quarterly</v>
      </c>
      <c r="CK64" s="670">
        <f>'Information Input'!$H$30</f>
        <v>43555</v>
      </c>
      <c r="CL64" s="669">
        <f>'Information Input'!$J$18</f>
        <v>2019</v>
      </c>
      <c r="CM64" s="1001" t="s">
        <v>365</v>
      </c>
      <c r="CN64" s="1000" t="s">
        <v>370</v>
      </c>
      <c r="CO64" s="660" t="s">
        <v>462</v>
      </c>
      <c r="CP64" s="660" t="str">
        <f t="shared" si="24"/>
        <v>Health Care</v>
      </c>
      <c r="CQ64" s="669">
        <v>23</v>
      </c>
      <c r="CR64" s="660" t="s">
        <v>545</v>
      </c>
      <c r="CS64" s="660" t="s">
        <v>150</v>
      </c>
      <c r="CT64" s="1002">
        <f>'Report 1'!$D$18</f>
        <v>0</v>
      </c>
      <c r="CU64" s="1003">
        <f>SUMIF('Report 4A'!$G$16:$G$95,$CQ64,'Report 4A'!$L$16:$L$95)</f>
        <v>0</v>
      </c>
      <c r="CV64" s="1004">
        <f t="shared" si="20"/>
        <v>0</v>
      </c>
      <c r="CW64" s="675"/>
      <c r="CX64" s="664" t="s">
        <v>463</v>
      </c>
      <c r="CY64" s="655" t="s">
        <v>284</v>
      </c>
      <c r="CZ64" s="655" t="str">
        <f>'Information Input'!$M$14</f>
        <v xml:space="preserve">      -      </v>
      </c>
      <c r="DA64" s="656">
        <f>'Information Input'!$H$35</f>
        <v>43555</v>
      </c>
      <c r="DB64" s="655" t="str">
        <f>'Information Input'!$J$22</f>
        <v>Quarterly</v>
      </c>
      <c r="DC64" s="670">
        <f>'Information Input'!$H$30</f>
        <v>43555</v>
      </c>
      <c r="DD64" s="671" t="str">
        <f t="shared" si="21"/>
        <v>201711</v>
      </c>
      <c r="DE64" s="659" t="s">
        <v>462</v>
      </c>
      <c r="DF64" s="659" t="s">
        <v>455</v>
      </c>
      <c r="DG64" s="662">
        <f>'Report 5D'!$S$55</f>
        <v>0</v>
      </c>
      <c r="DH64" s="668">
        <f>'Report 5D'!$S$56</f>
        <v>0</v>
      </c>
      <c r="DI64" s="662">
        <f>'Report 5D'!$S$57</f>
        <v>0</v>
      </c>
      <c r="DJ64" s="662">
        <f>'Report 5D'!$S$58</f>
        <v>0</v>
      </c>
      <c r="DK64" s="662">
        <f>'Report 5D'!$S$59</f>
        <v>0</v>
      </c>
      <c r="DL64" s="662">
        <f>'Report 5D'!$S$60</f>
        <v>0</v>
      </c>
      <c r="DM64" s="662">
        <f>'Report 5D'!$S$61</f>
        <v>0</v>
      </c>
      <c r="DN64" s="662">
        <f>'Report 5D'!$S$62</f>
        <v>0</v>
      </c>
      <c r="DO64" s="662">
        <f>'Report 5D'!$S$63</f>
        <v>0</v>
      </c>
      <c r="DP64" s="662">
        <f>'Report 5D'!$S$64</f>
        <v>0</v>
      </c>
      <c r="DQ64" s="662">
        <f>'Report 5D'!$S$65</f>
        <v>0</v>
      </c>
      <c r="DR64" s="675"/>
    </row>
    <row r="65" spans="1:122">
      <c r="A65" s="675"/>
      <c r="B65" s="653" t="s">
        <v>463</v>
      </c>
      <c r="C65" s="654">
        <v>1</v>
      </c>
      <c r="D65" s="655" t="str">
        <f>'Information Input'!$M$14</f>
        <v xml:space="preserve">      -      </v>
      </c>
      <c r="E65" s="655" t="s">
        <v>24</v>
      </c>
      <c r="F65" s="656">
        <f t="shared" si="18"/>
        <v>43466</v>
      </c>
      <c r="G65" s="656">
        <f t="shared" si="19"/>
        <v>43555</v>
      </c>
      <c r="H65" s="656">
        <f>'Information Input'!$H$35</f>
        <v>43555</v>
      </c>
      <c r="I65" s="655" t="str">
        <f>'Information Input'!$J$22</f>
        <v>Quarterly</v>
      </c>
      <c r="J65" s="656">
        <f>'Information Input'!$H$30</f>
        <v>43555</v>
      </c>
      <c r="K65" s="655">
        <f>'Information Input'!$J$18</f>
        <v>2019</v>
      </c>
      <c r="L65" s="657" t="s">
        <v>365</v>
      </c>
      <c r="M65" s="658" t="s">
        <v>370</v>
      </c>
      <c r="N65" s="659" t="s">
        <v>462</v>
      </c>
      <c r="O65" s="660" t="s">
        <v>451</v>
      </c>
      <c r="P65" s="655">
        <v>55</v>
      </c>
      <c r="Q65" s="659" t="s">
        <v>395</v>
      </c>
      <c r="R65" s="659" t="s">
        <v>321</v>
      </c>
      <c r="S65" s="661">
        <f>'Report 1'!$C$18</f>
        <v>0</v>
      </c>
      <c r="T65" s="662">
        <f>'Report 1'!$C$75</f>
        <v>0</v>
      </c>
      <c r="U65" s="663">
        <f>'Report 1'!$C$161</f>
        <v>0</v>
      </c>
      <c r="V65" s="675"/>
      <c r="AK65" s="675"/>
      <c r="AL65" s="664" t="s">
        <v>463</v>
      </c>
      <c r="AM65" s="665">
        <v>2</v>
      </c>
      <c r="AN65" s="665" t="str">
        <f>'Information Input'!$M$14</f>
        <v xml:space="preserve">      -      </v>
      </c>
      <c r="AO65" s="665" t="s">
        <v>25</v>
      </c>
      <c r="AP65" s="656">
        <f t="shared" si="25"/>
        <v>43556</v>
      </c>
      <c r="AQ65" s="656">
        <f t="shared" si="26"/>
        <v>43646</v>
      </c>
      <c r="AR65" s="656">
        <f>'Information Input'!$H$35</f>
        <v>43555</v>
      </c>
      <c r="AS65" s="665" t="str">
        <f>'Information Input'!$J$22</f>
        <v>Quarterly</v>
      </c>
      <c r="AT65" s="656">
        <f>'Information Input'!$H$30</f>
        <v>43555</v>
      </c>
      <c r="AU65" s="665">
        <f>'Information Input'!$J$18</f>
        <v>2019</v>
      </c>
      <c r="AV65" s="665">
        <v>208</v>
      </c>
      <c r="AW65" s="665" t="s">
        <v>370</v>
      </c>
      <c r="AX65" s="665" t="s">
        <v>462</v>
      </c>
      <c r="AY65" s="666" t="s">
        <v>446</v>
      </c>
      <c r="AZ65" s="665">
        <v>22</v>
      </c>
      <c r="BA65" s="667" t="s">
        <v>544</v>
      </c>
      <c r="BB65" s="661" t="s">
        <v>150</v>
      </c>
      <c r="BC65" s="668">
        <f>'Report 2'!$O$29</f>
        <v>0</v>
      </c>
      <c r="BD65" s="668">
        <f>'Report 2'!$P$29</f>
        <v>0</v>
      </c>
      <c r="BE65" s="668">
        <f>'Report 2'!$Q$29</f>
        <v>0</v>
      </c>
      <c r="BF65" s="668">
        <f>'Report 2'!$R$29</f>
        <v>0</v>
      </c>
      <c r="BG65" s="668">
        <f>'Report 2'!$S$29</f>
        <v>0</v>
      </c>
      <c r="BH65" s="668">
        <f>'Report 2'!$T$29</f>
        <v>0</v>
      </c>
      <c r="BI65" s="668">
        <f>'Report 2'!$U$29</f>
        <v>0</v>
      </c>
      <c r="BJ65" s="675"/>
      <c r="CB65" s="675"/>
      <c r="CC65" s="660" t="s">
        <v>463</v>
      </c>
      <c r="CD65" s="1000" t="s">
        <v>447</v>
      </c>
      <c r="CE65" s="1000" t="str">
        <f>'Information Input'!$M$14</f>
        <v xml:space="preserve">      -      </v>
      </c>
      <c r="CF65" s="669" t="s">
        <v>25</v>
      </c>
      <c r="CG65" s="670">
        <f t="shared" si="22"/>
        <v>43556</v>
      </c>
      <c r="CH65" s="670">
        <f t="shared" si="23"/>
        <v>43646</v>
      </c>
      <c r="CI65" s="670">
        <f>'Information Input'!$H$35</f>
        <v>43555</v>
      </c>
      <c r="CJ65" s="669" t="str">
        <f>'Information Input'!$J$22</f>
        <v>Quarterly</v>
      </c>
      <c r="CK65" s="670">
        <f>'Information Input'!$H$30</f>
        <v>43555</v>
      </c>
      <c r="CL65" s="669">
        <f>'Information Input'!$J$18</f>
        <v>2019</v>
      </c>
      <c r="CM65" s="1001" t="s">
        <v>365</v>
      </c>
      <c r="CN65" s="1000" t="s">
        <v>370</v>
      </c>
      <c r="CO65" s="660" t="s">
        <v>462</v>
      </c>
      <c r="CP65" s="660" t="str">
        <f t="shared" si="24"/>
        <v>Health Care</v>
      </c>
      <c r="CQ65" s="669">
        <v>24</v>
      </c>
      <c r="CR65" s="660" t="s">
        <v>546</v>
      </c>
      <c r="CS65" s="660" t="s">
        <v>156</v>
      </c>
      <c r="CT65" s="1002">
        <f>'Report 1'!$D$18</f>
        <v>0</v>
      </c>
      <c r="CU65" s="1003">
        <f>SUMIF('Report 4A'!$G$16:$G$95,$CQ65,'Report 4A'!$L$16:$L$95)</f>
        <v>0</v>
      </c>
      <c r="CV65" s="1004">
        <f t="shared" si="20"/>
        <v>0</v>
      </c>
      <c r="CW65" s="675"/>
      <c r="CX65" s="664" t="s">
        <v>463</v>
      </c>
      <c r="CY65" s="655" t="s">
        <v>284</v>
      </c>
      <c r="CZ65" s="655" t="str">
        <f>'Information Input'!$M$14</f>
        <v xml:space="preserve">      -      </v>
      </c>
      <c r="DA65" s="656">
        <f>'Information Input'!$H$35</f>
        <v>43555</v>
      </c>
      <c r="DB65" s="655" t="str">
        <f>'Information Input'!$J$22</f>
        <v>Quarterly</v>
      </c>
      <c r="DC65" s="670">
        <f>'Information Input'!$H$30</f>
        <v>43555</v>
      </c>
      <c r="DD65" s="671" t="str">
        <f t="shared" si="21"/>
        <v>201710</v>
      </c>
      <c r="DE65" s="659" t="s">
        <v>462</v>
      </c>
      <c r="DF65" s="659" t="s">
        <v>455</v>
      </c>
      <c r="DG65" s="662">
        <f>'Report 5D'!$T$55</f>
        <v>0</v>
      </c>
      <c r="DH65" s="668">
        <f>'Report 5D'!$T$56</f>
        <v>0</v>
      </c>
      <c r="DI65" s="662">
        <f>'Report 5D'!$T$57</f>
        <v>0</v>
      </c>
      <c r="DJ65" s="662">
        <f>'Report 5D'!$T$58</f>
        <v>0</v>
      </c>
      <c r="DK65" s="662">
        <f>'Report 5D'!$T$59</f>
        <v>0</v>
      </c>
      <c r="DL65" s="662">
        <f>'Report 5D'!$T$60</f>
        <v>0</v>
      </c>
      <c r="DM65" s="662">
        <f>'Report 5D'!$T$61</f>
        <v>0</v>
      </c>
      <c r="DN65" s="662">
        <f>'Report 5D'!$T$62</f>
        <v>0</v>
      </c>
      <c r="DO65" s="662">
        <f>'Report 5D'!$T$63</f>
        <v>0</v>
      </c>
      <c r="DP65" s="662">
        <f>'Report 5D'!$T$64</f>
        <v>0</v>
      </c>
      <c r="DQ65" s="662">
        <f>'Report 5D'!$T$65</f>
        <v>0</v>
      </c>
      <c r="DR65" s="675"/>
    </row>
    <row r="66" spans="1:122">
      <c r="A66" s="675"/>
      <c r="B66" s="653" t="s">
        <v>463</v>
      </c>
      <c r="C66" s="654">
        <v>1</v>
      </c>
      <c r="D66" s="655" t="str">
        <f>'Information Input'!$M$14</f>
        <v xml:space="preserve">      -      </v>
      </c>
      <c r="E66" s="655" t="s">
        <v>24</v>
      </c>
      <c r="F66" s="656">
        <f t="shared" si="18"/>
        <v>43466</v>
      </c>
      <c r="G66" s="656">
        <f t="shared" si="19"/>
        <v>43555</v>
      </c>
      <c r="H66" s="656">
        <f>'Information Input'!$H$35</f>
        <v>43555</v>
      </c>
      <c r="I66" s="655" t="str">
        <f>'Information Input'!$J$22</f>
        <v>Quarterly</v>
      </c>
      <c r="J66" s="656">
        <f>'Information Input'!$H$30</f>
        <v>43555</v>
      </c>
      <c r="K66" s="655">
        <f>'Information Input'!$J$18</f>
        <v>2019</v>
      </c>
      <c r="L66" s="657" t="s">
        <v>365</v>
      </c>
      <c r="M66" s="658" t="s">
        <v>370</v>
      </c>
      <c r="N66" s="659" t="s">
        <v>462</v>
      </c>
      <c r="O66" s="660" t="s">
        <v>451</v>
      </c>
      <c r="P66" s="655">
        <v>56</v>
      </c>
      <c r="Q66" s="659" t="s">
        <v>118</v>
      </c>
      <c r="R66" s="659" t="s">
        <v>268</v>
      </c>
      <c r="S66" s="661">
        <f>'Report 1'!$C$18</f>
        <v>0</v>
      </c>
      <c r="T66" s="662">
        <f>'Report 1'!$C$76</f>
        <v>0</v>
      </c>
      <c r="U66" s="663">
        <f>'Report 1'!$C$162</f>
        <v>0</v>
      </c>
      <c r="V66" s="675"/>
      <c r="AK66" s="675"/>
      <c r="AL66" s="664" t="s">
        <v>463</v>
      </c>
      <c r="AM66" s="665">
        <v>2</v>
      </c>
      <c r="AN66" s="665" t="str">
        <f>'Information Input'!$M$14</f>
        <v xml:space="preserve">      -      </v>
      </c>
      <c r="AO66" s="665" t="s">
        <v>25</v>
      </c>
      <c r="AP66" s="656">
        <f t="shared" si="25"/>
        <v>43556</v>
      </c>
      <c r="AQ66" s="656">
        <f t="shared" si="26"/>
        <v>43646</v>
      </c>
      <c r="AR66" s="656">
        <f>'Information Input'!$H$35</f>
        <v>43555</v>
      </c>
      <c r="AS66" s="665" t="str">
        <f>'Information Input'!$J$22</f>
        <v>Quarterly</v>
      </c>
      <c r="AT66" s="656">
        <f>'Information Input'!$H$30</f>
        <v>43555</v>
      </c>
      <c r="AU66" s="665">
        <f>'Information Input'!$J$18</f>
        <v>2019</v>
      </c>
      <c r="AV66" s="665">
        <v>208</v>
      </c>
      <c r="AW66" s="665" t="s">
        <v>370</v>
      </c>
      <c r="AX66" s="665" t="s">
        <v>462</v>
      </c>
      <c r="AY66" s="666" t="s">
        <v>446</v>
      </c>
      <c r="AZ66" s="665">
        <v>23</v>
      </c>
      <c r="BA66" s="667" t="s">
        <v>545</v>
      </c>
      <c r="BB66" s="661" t="s">
        <v>150</v>
      </c>
      <c r="BC66" s="668">
        <f>'Report 2'!$O$30</f>
        <v>0</v>
      </c>
      <c r="BD66" s="668">
        <f>'Report 2'!$P$30</f>
        <v>0</v>
      </c>
      <c r="BE66" s="668">
        <f>'Report 2'!$Q$30</f>
        <v>0</v>
      </c>
      <c r="BF66" s="668">
        <f>'Report 2'!$R$30</f>
        <v>0</v>
      </c>
      <c r="BG66" s="668">
        <f>'Report 2'!$S$30</f>
        <v>0</v>
      </c>
      <c r="BH66" s="668">
        <f>'Report 2'!$T$30</f>
        <v>0</v>
      </c>
      <c r="BI66" s="668">
        <f>'Report 2'!$U$30</f>
        <v>0</v>
      </c>
      <c r="BJ66" s="675"/>
      <c r="CB66" s="675"/>
      <c r="CC66" s="660" t="s">
        <v>463</v>
      </c>
      <c r="CD66" s="1000" t="s">
        <v>447</v>
      </c>
      <c r="CE66" s="1000" t="str">
        <f>'Information Input'!$M$14</f>
        <v xml:space="preserve">      -      </v>
      </c>
      <c r="CF66" s="669" t="s">
        <v>25</v>
      </c>
      <c r="CG66" s="670">
        <f t="shared" si="22"/>
        <v>43556</v>
      </c>
      <c r="CH66" s="670">
        <f t="shared" si="23"/>
        <v>43646</v>
      </c>
      <c r="CI66" s="670">
        <f>'Information Input'!$H$35</f>
        <v>43555</v>
      </c>
      <c r="CJ66" s="669" t="str">
        <f>'Information Input'!$J$22</f>
        <v>Quarterly</v>
      </c>
      <c r="CK66" s="670">
        <f>'Information Input'!$H$30</f>
        <v>43555</v>
      </c>
      <c r="CL66" s="669">
        <f>'Information Input'!$J$18</f>
        <v>2019</v>
      </c>
      <c r="CM66" s="1001" t="s">
        <v>365</v>
      </c>
      <c r="CN66" s="1000" t="s">
        <v>370</v>
      </c>
      <c r="CO66" s="660" t="s">
        <v>462</v>
      </c>
      <c r="CP66" s="660" t="str">
        <f t="shared" si="24"/>
        <v>Health Care</v>
      </c>
      <c r="CQ66" s="669">
        <v>25</v>
      </c>
      <c r="CR66" s="660" t="s">
        <v>547</v>
      </c>
      <c r="CS66" s="660" t="s">
        <v>156</v>
      </c>
      <c r="CT66" s="1002">
        <f>'Report 1'!$D$18</f>
        <v>0</v>
      </c>
      <c r="CU66" s="1003">
        <f>SUMIF('Report 4A'!$G$16:$G$95,$CQ66,'Report 4A'!$L$16:$L$95)</f>
        <v>0</v>
      </c>
      <c r="CV66" s="1004">
        <f t="shared" si="20"/>
        <v>0</v>
      </c>
      <c r="CW66" s="675"/>
      <c r="CX66" s="664" t="s">
        <v>463</v>
      </c>
      <c r="CY66" s="655" t="s">
        <v>284</v>
      </c>
      <c r="CZ66" s="655" t="str">
        <f>'Information Input'!$M$14</f>
        <v xml:space="preserve">      -      </v>
      </c>
      <c r="DA66" s="656">
        <f>'Information Input'!$H$35</f>
        <v>43555</v>
      </c>
      <c r="DB66" s="655" t="str">
        <f>'Information Input'!$J$22</f>
        <v>Quarterly</v>
      </c>
      <c r="DC66" s="670">
        <f>'Information Input'!$H$30</f>
        <v>43555</v>
      </c>
      <c r="DD66" s="671" t="str">
        <f t="shared" si="21"/>
        <v>201709</v>
      </c>
      <c r="DE66" s="659" t="s">
        <v>462</v>
      </c>
      <c r="DF66" s="659" t="s">
        <v>455</v>
      </c>
      <c r="DG66" s="662">
        <f>'Report 5D'!$U$55</f>
        <v>0</v>
      </c>
      <c r="DH66" s="668">
        <f>'Report 5D'!$U$56</f>
        <v>0</v>
      </c>
      <c r="DI66" s="662">
        <f>'Report 5D'!$U$57</f>
        <v>0</v>
      </c>
      <c r="DJ66" s="662">
        <f>'Report 5D'!$U$58</f>
        <v>0</v>
      </c>
      <c r="DK66" s="662">
        <f>'Report 5D'!$U$59</f>
        <v>0</v>
      </c>
      <c r="DL66" s="662">
        <f>'Report 5D'!$U$60</f>
        <v>0</v>
      </c>
      <c r="DM66" s="662">
        <f>'Report 5D'!$U$61</f>
        <v>0</v>
      </c>
      <c r="DN66" s="662">
        <f>'Report 5D'!$U$62</f>
        <v>0</v>
      </c>
      <c r="DO66" s="662">
        <f>'Report 5D'!$U$63</f>
        <v>0</v>
      </c>
      <c r="DP66" s="662">
        <f>'Report 5D'!$U$64</f>
        <v>0</v>
      </c>
      <c r="DQ66" s="662">
        <f>'Report 5D'!$U$65</f>
        <v>0</v>
      </c>
      <c r="DR66" s="675"/>
    </row>
    <row r="67" spans="1:122">
      <c r="B67" s="653" t="s">
        <v>463</v>
      </c>
      <c r="C67" s="654">
        <v>1</v>
      </c>
      <c r="D67" s="655" t="str">
        <f>'Information Input'!$M$14</f>
        <v xml:space="preserve">      -      </v>
      </c>
      <c r="E67" s="655" t="s">
        <v>24</v>
      </c>
      <c r="F67" s="656">
        <f t="shared" si="18"/>
        <v>43466</v>
      </c>
      <c r="G67" s="656">
        <f t="shared" si="19"/>
        <v>43555</v>
      </c>
      <c r="H67" s="656">
        <f>'Information Input'!$H$35</f>
        <v>43555</v>
      </c>
      <c r="I67" s="655" t="str">
        <f>'Information Input'!$J$22</f>
        <v>Quarterly</v>
      </c>
      <c r="J67" s="656">
        <f>'Information Input'!$H$30</f>
        <v>43555</v>
      </c>
      <c r="K67" s="655">
        <f>'Information Input'!$J$18</f>
        <v>2019</v>
      </c>
      <c r="L67" s="657" t="s">
        <v>365</v>
      </c>
      <c r="M67" s="658" t="s">
        <v>370</v>
      </c>
      <c r="N67" s="659" t="s">
        <v>462</v>
      </c>
      <c r="O67" s="660" t="s">
        <v>449</v>
      </c>
      <c r="P67" s="655">
        <v>57</v>
      </c>
      <c r="Q67" s="659" t="s">
        <v>394</v>
      </c>
      <c r="R67" s="660" t="s">
        <v>268</v>
      </c>
      <c r="S67" s="661">
        <f>'Report 1'!$C$18</f>
        <v>0</v>
      </c>
      <c r="T67" s="662">
        <f>'Report 1'!$C$77</f>
        <v>0</v>
      </c>
      <c r="U67" s="663">
        <f>'Report 1'!$C$163</f>
        <v>0</v>
      </c>
      <c r="AL67" s="664" t="s">
        <v>463</v>
      </c>
      <c r="AM67" s="665">
        <v>2</v>
      </c>
      <c r="AN67" s="665" t="str">
        <f>'Information Input'!$M$14</f>
        <v xml:space="preserve">      -      </v>
      </c>
      <c r="AO67" s="665" t="s">
        <v>25</v>
      </c>
      <c r="AP67" s="656">
        <f t="shared" si="25"/>
        <v>43556</v>
      </c>
      <c r="AQ67" s="656">
        <f t="shared" si="26"/>
        <v>43646</v>
      </c>
      <c r="AR67" s="656">
        <f>'Information Input'!$H$35</f>
        <v>43555</v>
      </c>
      <c r="AS67" s="665" t="str">
        <f>'Information Input'!$J$22</f>
        <v>Quarterly</v>
      </c>
      <c r="AT67" s="656">
        <f>'Information Input'!$H$30</f>
        <v>43555</v>
      </c>
      <c r="AU67" s="665">
        <f>'Information Input'!$J$18</f>
        <v>2019</v>
      </c>
      <c r="AV67" s="665">
        <v>208</v>
      </c>
      <c r="AW67" s="665" t="s">
        <v>370</v>
      </c>
      <c r="AX67" s="665" t="s">
        <v>462</v>
      </c>
      <c r="AY67" s="666" t="s">
        <v>446</v>
      </c>
      <c r="AZ67" s="665">
        <v>24</v>
      </c>
      <c r="BA67" s="667" t="s">
        <v>546</v>
      </c>
      <c r="BB67" s="661" t="s">
        <v>156</v>
      </c>
      <c r="BC67" s="668">
        <f>'Report 2'!$O$31</f>
        <v>0</v>
      </c>
      <c r="BD67" s="668">
        <f>'Report 2'!$P$31</f>
        <v>0</v>
      </c>
      <c r="BE67" s="668">
        <f>'Report 2'!$Q$31</f>
        <v>0</v>
      </c>
      <c r="BF67" s="668">
        <f>'Report 2'!$R$31</f>
        <v>0</v>
      </c>
      <c r="BG67" s="668">
        <f>'Report 2'!$S$31</f>
        <v>0</v>
      </c>
      <c r="BH67" s="668">
        <f>'Report 2'!$T$31</f>
        <v>0</v>
      </c>
      <c r="BI67" s="668">
        <f>'Report 2'!$U$31</f>
        <v>0</v>
      </c>
      <c r="CC67" s="660" t="s">
        <v>463</v>
      </c>
      <c r="CD67" s="1000" t="s">
        <v>447</v>
      </c>
      <c r="CE67" s="1000" t="str">
        <f>'Information Input'!$M$14</f>
        <v xml:space="preserve">      -      </v>
      </c>
      <c r="CF67" s="669" t="s">
        <v>25</v>
      </c>
      <c r="CG67" s="670">
        <f t="shared" si="22"/>
        <v>43556</v>
      </c>
      <c r="CH67" s="670">
        <f t="shared" si="23"/>
        <v>43646</v>
      </c>
      <c r="CI67" s="670">
        <f>'Information Input'!$H$35</f>
        <v>43555</v>
      </c>
      <c r="CJ67" s="669" t="str">
        <f>'Information Input'!$J$22</f>
        <v>Quarterly</v>
      </c>
      <c r="CK67" s="670">
        <f>'Information Input'!$H$30</f>
        <v>43555</v>
      </c>
      <c r="CL67" s="669">
        <f>'Information Input'!$J$18</f>
        <v>2019</v>
      </c>
      <c r="CM67" s="1001" t="s">
        <v>365</v>
      </c>
      <c r="CN67" s="1000" t="s">
        <v>370</v>
      </c>
      <c r="CO67" s="660" t="s">
        <v>462</v>
      </c>
      <c r="CP67" s="660" t="str">
        <f t="shared" si="24"/>
        <v>Health Care</v>
      </c>
      <c r="CQ67" s="669">
        <v>26</v>
      </c>
      <c r="CR67" s="660" t="s">
        <v>233</v>
      </c>
      <c r="CS67" s="660" t="s">
        <v>153</v>
      </c>
      <c r="CT67" s="1002">
        <f>'Report 1'!$D$18</f>
        <v>0</v>
      </c>
      <c r="CU67" s="1003">
        <f>SUMIF('Report 4A'!$G$16:$G$95,$CQ67,'Report 4A'!$L$16:$L$95)</f>
        <v>0</v>
      </c>
      <c r="CV67" s="1004">
        <f t="shared" si="20"/>
        <v>0</v>
      </c>
      <c r="CX67" s="664" t="s">
        <v>463</v>
      </c>
      <c r="CY67" s="655" t="s">
        <v>284</v>
      </c>
      <c r="CZ67" s="655" t="str">
        <f>'Information Input'!$M$14</f>
        <v xml:space="preserve">      -      </v>
      </c>
      <c r="DA67" s="656">
        <f>'Information Input'!$H$35</f>
        <v>43555</v>
      </c>
      <c r="DB67" s="655" t="str">
        <f>'Information Input'!$J$22</f>
        <v>Quarterly</v>
      </c>
      <c r="DC67" s="670">
        <f>'Information Input'!$H$30</f>
        <v>43555</v>
      </c>
      <c r="DD67" s="671" t="str">
        <f t="shared" si="21"/>
        <v>201708</v>
      </c>
      <c r="DE67" s="659" t="s">
        <v>462</v>
      </c>
      <c r="DF67" s="659" t="s">
        <v>455</v>
      </c>
      <c r="DG67" s="662">
        <f>'Report 5D'!$V$55</f>
        <v>0</v>
      </c>
      <c r="DH67" s="668">
        <f>'Report 5D'!$V$56</f>
        <v>0</v>
      </c>
      <c r="DI67" s="662">
        <f>'Report 5D'!$V$57</f>
        <v>0</v>
      </c>
      <c r="DJ67" s="662">
        <f>'Report 5D'!$V$58</f>
        <v>0</v>
      </c>
      <c r="DK67" s="662">
        <f>'Report 5D'!$V$59</f>
        <v>0</v>
      </c>
      <c r="DL67" s="662">
        <f>'Report 5D'!$V$60</f>
        <v>0</v>
      </c>
      <c r="DM67" s="662">
        <f>'Report 5D'!$V$61</f>
        <v>0</v>
      </c>
      <c r="DN67" s="662">
        <f>'Report 5D'!$V$62</f>
        <v>0</v>
      </c>
      <c r="DO67" s="662">
        <f>'Report 5D'!$V$63</f>
        <v>0</v>
      </c>
      <c r="DP67" s="662">
        <f>'Report 5D'!$V$64</f>
        <v>0</v>
      </c>
      <c r="DQ67" s="662">
        <f>'Report 5D'!$V$65</f>
        <v>0</v>
      </c>
    </row>
    <row r="68" spans="1:122">
      <c r="B68" s="653" t="s">
        <v>463</v>
      </c>
      <c r="C68" s="654">
        <v>1</v>
      </c>
      <c r="D68" s="655" t="str">
        <f>'Information Input'!$M$14</f>
        <v xml:space="preserve">      -      </v>
      </c>
      <c r="E68" s="655" t="s">
        <v>24</v>
      </c>
      <c r="F68" s="656">
        <f t="shared" si="18"/>
        <v>43466</v>
      </c>
      <c r="G68" s="656">
        <f t="shared" si="19"/>
        <v>43555</v>
      </c>
      <c r="H68" s="656">
        <f>'Information Input'!$H$35</f>
        <v>43555</v>
      </c>
      <c r="I68" s="655" t="str">
        <f>'Information Input'!$J$22</f>
        <v>Quarterly</v>
      </c>
      <c r="J68" s="656">
        <f>'Information Input'!$H$30</f>
        <v>43555</v>
      </c>
      <c r="K68" s="655">
        <f>'Information Input'!$J$18</f>
        <v>2019</v>
      </c>
      <c r="L68" s="657" t="s">
        <v>365</v>
      </c>
      <c r="M68" s="658" t="s">
        <v>370</v>
      </c>
      <c r="N68" s="659" t="s">
        <v>462</v>
      </c>
      <c r="O68" s="660" t="s">
        <v>452</v>
      </c>
      <c r="P68" s="655">
        <v>58</v>
      </c>
      <c r="Q68" s="659" t="s">
        <v>19</v>
      </c>
      <c r="R68" s="660" t="s">
        <v>268</v>
      </c>
      <c r="S68" s="661">
        <f>'Report 1'!$C$18</f>
        <v>0</v>
      </c>
      <c r="T68" s="662">
        <f>'Report 1'!$C$79</f>
        <v>0</v>
      </c>
      <c r="U68" s="663">
        <f>'Report 1'!$C$165</f>
        <v>0</v>
      </c>
      <c r="AL68" s="664" t="s">
        <v>463</v>
      </c>
      <c r="AM68" s="665">
        <v>2</v>
      </c>
      <c r="AN68" s="665" t="str">
        <f>'Information Input'!$M$14</f>
        <v xml:space="preserve">      -      </v>
      </c>
      <c r="AO68" s="665" t="s">
        <v>25</v>
      </c>
      <c r="AP68" s="656">
        <f t="shared" si="25"/>
        <v>43556</v>
      </c>
      <c r="AQ68" s="656">
        <f t="shared" si="26"/>
        <v>43646</v>
      </c>
      <c r="AR68" s="656">
        <f>'Information Input'!$H$35</f>
        <v>43555</v>
      </c>
      <c r="AS68" s="665" t="str">
        <f>'Information Input'!$J$22</f>
        <v>Quarterly</v>
      </c>
      <c r="AT68" s="656">
        <f>'Information Input'!$H$30</f>
        <v>43555</v>
      </c>
      <c r="AU68" s="665">
        <f>'Information Input'!$J$18</f>
        <v>2019</v>
      </c>
      <c r="AV68" s="665">
        <v>208</v>
      </c>
      <c r="AW68" s="665" t="s">
        <v>370</v>
      </c>
      <c r="AX68" s="665" t="s">
        <v>462</v>
      </c>
      <c r="AY68" s="666" t="s">
        <v>446</v>
      </c>
      <c r="AZ68" s="665">
        <v>25</v>
      </c>
      <c r="BA68" s="667" t="s">
        <v>547</v>
      </c>
      <c r="BB68" s="661" t="s">
        <v>156</v>
      </c>
      <c r="BC68" s="668">
        <f>'Report 2'!$O$32</f>
        <v>0</v>
      </c>
      <c r="BD68" s="668">
        <f>'Report 2'!$P$32</f>
        <v>0</v>
      </c>
      <c r="BE68" s="668">
        <f>'Report 2'!$Q$32</f>
        <v>0</v>
      </c>
      <c r="BF68" s="668">
        <f>'Report 2'!$R$32</f>
        <v>0</v>
      </c>
      <c r="BG68" s="668">
        <f>'Report 2'!$S$32</f>
        <v>0</v>
      </c>
      <c r="BH68" s="668">
        <f>'Report 2'!$T$32</f>
        <v>0</v>
      </c>
      <c r="BI68" s="668">
        <f>'Report 2'!$U$32</f>
        <v>0</v>
      </c>
      <c r="CC68" s="660" t="s">
        <v>463</v>
      </c>
      <c r="CD68" s="1000" t="s">
        <v>447</v>
      </c>
      <c r="CE68" s="1000" t="str">
        <f>'Information Input'!$M$14</f>
        <v xml:space="preserve">      -      </v>
      </c>
      <c r="CF68" s="669" t="s">
        <v>25</v>
      </c>
      <c r="CG68" s="670">
        <f t="shared" si="22"/>
        <v>43556</v>
      </c>
      <c r="CH68" s="670">
        <f t="shared" si="23"/>
        <v>43646</v>
      </c>
      <c r="CI68" s="670">
        <f>'Information Input'!$H$35</f>
        <v>43555</v>
      </c>
      <c r="CJ68" s="669" t="str">
        <f>'Information Input'!$J$22</f>
        <v>Quarterly</v>
      </c>
      <c r="CK68" s="670">
        <f>'Information Input'!$H$30</f>
        <v>43555</v>
      </c>
      <c r="CL68" s="669">
        <f>'Information Input'!$J$18</f>
        <v>2019</v>
      </c>
      <c r="CM68" s="1001" t="s">
        <v>365</v>
      </c>
      <c r="CN68" s="1000" t="s">
        <v>370</v>
      </c>
      <c r="CO68" s="660" t="s">
        <v>462</v>
      </c>
      <c r="CP68" s="660" t="str">
        <f t="shared" si="24"/>
        <v>Health Care</v>
      </c>
      <c r="CQ68" s="669">
        <v>27</v>
      </c>
      <c r="CR68" s="660" t="s">
        <v>165</v>
      </c>
      <c r="CS68" s="660" t="s">
        <v>151</v>
      </c>
      <c r="CT68" s="1002">
        <f>'Report 1'!$D$18</f>
        <v>0</v>
      </c>
      <c r="CU68" s="1003">
        <f>SUMIF('Report 4A'!$G$16:$G$95,$CQ68,'Report 4A'!$L$16:$L$95)</f>
        <v>0</v>
      </c>
      <c r="CV68" s="1004">
        <f t="shared" si="20"/>
        <v>0</v>
      </c>
      <c r="CX68" s="664" t="s">
        <v>463</v>
      </c>
      <c r="CY68" s="655" t="s">
        <v>284</v>
      </c>
      <c r="CZ68" s="655" t="str">
        <f>'Information Input'!$M$14</f>
        <v xml:space="preserve">      -      </v>
      </c>
      <c r="DA68" s="656">
        <f>'Information Input'!$H$35</f>
        <v>43555</v>
      </c>
      <c r="DB68" s="655" t="str">
        <f>'Information Input'!$J$22</f>
        <v>Quarterly</v>
      </c>
      <c r="DC68" s="670">
        <f>'Information Input'!$H$30</f>
        <v>43555</v>
      </c>
      <c r="DD68" s="671" t="str">
        <f t="shared" si="21"/>
        <v>201707</v>
      </c>
      <c r="DE68" s="659" t="s">
        <v>462</v>
      </c>
      <c r="DF68" s="659" t="s">
        <v>455</v>
      </c>
      <c r="DG68" s="662">
        <f>'Report 5D'!$W$55</f>
        <v>0</v>
      </c>
      <c r="DH68" s="668">
        <f>'Report 5D'!$W$56</f>
        <v>0</v>
      </c>
      <c r="DI68" s="662">
        <f>'Report 5D'!$W$57</f>
        <v>0</v>
      </c>
      <c r="DJ68" s="662">
        <f>'Report 5D'!$W$58</f>
        <v>0</v>
      </c>
      <c r="DK68" s="662">
        <f>'Report 5D'!$W$59</f>
        <v>0</v>
      </c>
      <c r="DL68" s="662">
        <f>'Report 5D'!$W$60</f>
        <v>0</v>
      </c>
      <c r="DM68" s="662">
        <f>'Report 5D'!$W$61</f>
        <v>0</v>
      </c>
      <c r="DN68" s="662">
        <f>'Report 5D'!$W$62</f>
        <v>0</v>
      </c>
      <c r="DO68" s="662">
        <f>'Report 5D'!$W$63</f>
        <v>0</v>
      </c>
      <c r="DP68" s="662">
        <f>'Report 5D'!$W$64</f>
        <v>0</v>
      </c>
      <c r="DQ68" s="662">
        <f>'Report 5D'!$W$65</f>
        <v>0</v>
      </c>
    </row>
    <row r="69" spans="1:122">
      <c r="B69" s="653" t="s">
        <v>463</v>
      </c>
      <c r="C69" s="654">
        <v>1</v>
      </c>
      <c r="D69" s="655" t="str">
        <f>'Information Input'!$M$14</f>
        <v xml:space="preserve">      -      </v>
      </c>
      <c r="E69" s="655" t="s">
        <v>24</v>
      </c>
      <c r="F69" s="656">
        <f t="shared" si="18"/>
        <v>43466</v>
      </c>
      <c r="G69" s="656">
        <f t="shared" si="19"/>
        <v>43555</v>
      </c>
      <c r="H69" s="656">
        <f>'Information Input'!$H$35</f>
        <v>43555</v>
      </c>
      <c r="I69" s="655" t="str">
        <f>'Information Input'!$J$22</f>
        <v>Quarterly</v>
      </c>
      <c r="J69" s="656">
        <f>'Information Input'!$H$30</f>
        <v>43555</v>
      </c>
      <c r="K69" s="655">
        <f>'Information Input'!$J$18</f>
        <v>2019</v>
      </c>
      <c r="L69" s="657" t="s">
        <v>365</v>
      </c>
      <c r="M69" s="658" t="s">
        <v>370</v>
      </c>
      <c r="N69" s="659" t="s">
        <v>462</v>
      </c>
      <c r="O69" s="660" t="s">
        <v>452</v>
      </c>
      <c r="P69" s="655">
        <v>59</v>
      </c>
      <c r="Q69" s="659" t="s">
        <v>18</v>
      </c>
      <c r="R69" s="660" t="s">
        <v>268</v>
      </c>
      <c r="S69" s="661">
        <f>'Report 1'!$C$18</f>
        <v>0</v>
      </c>
      <c r="T69" s="662">
        <f>'Report 1'!$C$80</f>
        <v>0</v>
      </c>
      <c r="U69" s="663">
        <f>'Report 1'!$C$166</f>
        <v>0</v>
      </c>
      <c r="AL69" s="664" t="s">
        <v>463</v>
      </c>
      <c r="AM69" s="665">
        <v>2</v>
      </c>
      <c r="AN69" s="665" t="str">
        <f>'Information Input'!$M$14</f>
        <v xml:space="preserve">      -      </v>
      </c>
      <c r="AO69" s="665" t="s">
        <v>25</v>
      </c>
      <c r="AP69" s="656">
        <f t="shared" si="25"/>
        <v>43556</v>
      </c>
      <c r="AQ69" s="656">
        <f t="shared" si="26"/>
        <v>43646</v>
      </c>
      <c r="AR69" s="656">
        <f>'Information Input'!$H$35</f>
        <v>43555</v>
      </c>
      <c r="AS69" s="665" t="str">
        <f>'Information Input'!$J$22</f>
        <v>Quarterly</v>
      </c>
      <c r="AT69" s="656">
        <f>'Information Input'!$H$30</f>
        <v>43555</v>
      </c>
      <c r="AU69" s="665">
        <f>'Information Input'!$J$18</f>
        <v>2019</v>
      </c>
      <c r="AV69" s="665">
        <v>208</v>
      </c>
      <c r="AW69" s="665" t="s">
        <v>370</v>
      </c>
      <c r="AX69" s="665" t="s">
        <v>462</v>
      </c>
      <c r="AY69" s="666" t="s">
        <v>446</v>
      </c>
      <c r="AZ69" s="665">
        <v>26</v>
      </c>
      <c r="BA69" s="667" t="s">
        <v>233</v>
      </c>
      <c r="BB69" s="661" t="s">
        <v>153</v>
      </c>
      <c r="BC69" s="668">
        <f>'Report 2'!$O$33</f>
        <v>0</v>
      </c>
      <c r="BD69" s="668">
        <f>'Report 2'!$P$33</f>
        <v>0</v>
      </c>
      <c r="BE69" s="668">
        <f>'Report 2'!$Q$33</f>
        <v>0</v>
      </c>
      <c r="BF69" s="668">
        <f>'Report 2'!$R$33</f>
        <v>0</v>
      </c>
      <c r="BG69" s="668">
        <f>'Report 2'!$S$33</f>
        <v>0</v>
      </c>
      <c r="BH69" s="668">
        <f>'Report 2'!$T$33</f>
        <v>0</v>
      </c>
      <c r="BI69" s="668">
        <f>'Report 2'!$U$33</f>
        <v>0</v>
      </c>
      <c r="CC69" s="660" t="s">
        <v>463</v>
      </c>
      <c r="CD69" s="1000" t="s">
        <v>447</v>
      </c>
      <c r="CE69" s="1000" t="str">
        <f>'Information Input'!$M$14</f>
        <v xml:space="preserve">      -      </v>
      </c>
      <c r="CF69" s="669" t="s">
        <v>25</v>
      </c>
      <c r="CG69" s="670">
        <f t="shared" si="22"/>
        <v>43556</v>
      </c>
      <c r="CH69" s="670">
        <f t="shared" si="23"/>
        <v>43646</v>
      </c>
      <c r="CI69" s="670">
        <f>'Information Input'!$H$35</f>
        <v>43555</v>
      </c>
      <c r="CJ69" s="669" t="str">
        <f>'Information Input'!$J$22</f>
        <v>Quarterly</v>
      </c>
      <c r="CK69" s="670">
        <f>'Information Input'!$H$30</f>
        <v>43555</v>
      </c>
      <c r="CL69" s="669">
        <f>'Information Input'!$J$18</f>
        <v>2019</v>
      </c>
      <c r="CM69" s="1001" t="s">
        <v>365</v>
      </c>
      <c r="CN69" s="1000" t="s">
        <v>370</v>
      </c>
      <c r="CO69" s="660" t="s">
        <v>462</v>
      </c>
      <c r="CP69" s="660" t="str">
        <f t="shared" si="24"/>
        <v>Health Care</v>
      </c>
      <c r="CQ69" s="669">
        <v>28</v>
      </c>
      <c r="CR69" s="660" t="s">
        <v>548</v>
      </c>
      <c r="CS69" s="660" t="s">
        <v>151</v>
      </c>
      <c r="CT69" s="1002">
        <f>'Report 1'!$D$18</f>
        <v>0</v>
      </c>
      <c r="CU69" s="1003">
        <f>SUMIF('Report 4A'!$G$16:$G$95,$CQ69,'Report 4A'!$L$16:$L$95)</f>
        <v>0</v>
      </c>
      <c r="CV69" s="1004">
        <f t="shared" si="20"/>
        <v>0</v>
      </c>
      <c r="CX69" s="664" t="s">
        <v>463</v>
      </c>
      <c r="CY69" s="655" t="s">
        <v>284</v>
      </c>
      <c r="CZ69" s="655" t="str">
        <f>'Information Input'!$M$14</f>
        <v xml:space="preserve">      -      </v>
      </c>
      <c r="DA69" s="656">
        <f>'Information Input'!$H$35</f>
        <v>43555</v>
      </c>
      <c r="DB69" s="655" t="str">
        <f>'Information Input'!$J$22</f>
        <v>Quarterly</v>
      </c>
      <c r="DC69" s="670">
        <f>'Information Input'!$H$30</f>
        <v>43555</v>
      </c>
      <c r="DD69" s="671" t="str">
        <f t="shared" si="21"/>
        <v>201706</v>
      </c>
      <c r="DE69" s="659" t="s">
        <v>462</v>
      </c>
      <c r="DF69" s="659" t="s">
        <v>455</v>
      </c>
      <c r="DG69" s="662">
        <f>'Report 5D'!$X$55</f>
        <v>0</v>
      </c>
      <c r="DH69" s="668">
        <f>'Report 5D'!$X$56</f>
        <v>0</v>
      </c>
      <c r="DI69" s="662">
        <f>'Report 5D'!$X$57</f>
        <v>0</v>
      </c>
      <c r="DJ69" s="662">
        <f>'Report 5D'!$X$58</f>
        <v>0</v>
      </c>
      <c r="DK69" s="662">
        <f>'Report 5D'!$X$59</f>
        <v>0</v>
      </c>
      <c r="DL69" s="662">
        <f>'Report 5D'!$X$60</f>
        <v>0</v>
      </c>
      <c r="DM69" s="662">
        <f>'Report 5D'!$X$61</f>
        <v>0</v>
      </c>
      <c r="DN69" s="662">
        <f>'Report 5D'!$X$62</f>
        <v>0</v>
      </c>
      <c r="DO69" s="662">
        <f>'Report 5D'!$X$63</f>
        <v>0</v>
      </c>
      <c r="DP69" s="662">
        <f>'Report 5D'!$X$64</f>
        <v>0</v>
      </c>
      <c r="DQ69" s="662">
        <f>'Report 5D'!$X$65</f>
        <v>0</v>
      </c>
    </row>
    <row r="70" spans="1:122">
      <c r="B70" s="653" t="s">
        <v>463</v>
      </c>
      <c r="C70" s="654">
        <v>1</v>
      </c>
      <c r="D70" s="655" t="str">
        <f>'Information Input'!$M$14</f>
        <v xml:space="preserve">      -      </v>
      </c>
      <c r="E70" s="655" t="s">
        <v>24</v>
      </c>
      <c r="F70" s="656">
        <f t="shared" si="18"/>
        <v>43466</v>
      </c>
      <c r="G70" s="656">
        <f t="shared" si="19"/>
        <v>43555</v>
      </c>
      <c r="H70" s="656">
        <f>'Information Input'!$H$35</f>
        <v>43555</v>
      </c>
      <c r="I70" s="655" t="str">
        <f>'Information Input'!$J$22</f>
        <v>Quarterly</v>
      </c>
      <c r="J70" s="656">
        <f>'Information Input'!$H$30</f>
        <v>43555</v>
      </c>
      <c r="K70" s="655">
        <f>'Information Input'!$J$18</f>
        <v>2019</v>
      </c>
      <c r="L70" s="657" t="s">
        <v>365</v>
      </c>
      <c r="M70" s="658" t="s">
        <v>370</v>
      </c>
      <c r="N70" s="659" t="s">
        <v>462</v>
      </c>
      <c r="O70" s="660" t="s">
        <v>452</v>
      </c>
      <c r="P70" s="655">
        <v>60</v>
      </c>
      <c r="Q70" s="659" t="s">
        <v>179</v>
      </c>
      <c r="R70" s="659" t="s">
        <v>268</v>
      </c>
      <c r="S70" s="661">
        <f>'Report 1'!$C$18</f>
        <v>0</v>
      </c>
      <c r="T70" s="662">
        <f>'Report 1'!$C$81</f>
        <v>0</v>
      </c>
      <c r="U70" s="663">
        <f>'Report 1'!$C$167</f>
        <v>0</v>
      </c>
      <c r="AL70" s="664" t="s">
        <v>463</v>
      </c>
      <c r="AM70" s="665">
        <v>2</v>
      </c>
      <c r="AN70" s="665" t="str">
        <f>'Information Input'!$M$14</f>
        <v xml:space="preserve">      -      </v>
      </c>
      <c r="AO70" s="665" t="s">
        <v>25</v>
      </c>
      <c r="AP70" s="656">
        <f t="shared" si="25"/>
        <v>43556</v>
      </c>
      <c r="AQ70" s="656">
        <f t="shared" si="26"/>
        <v>43646</v>
      </c>
      <c r="AR70" s="656">
        <f>'Information Input'!$H$35</f>
        <v>43555</v>
      </c>
      <c r="AS70" s="665" t="str">
        <f>'Information Input'!$J$22</f>
        <v>Quarterly</v>
      </c>
      <c r="AT70" s="656">
        <f>'Information Input'!$H$30</f>
        <v>43555</v>
      </c>
      <c r="AU70" s="665">
        <f>'Information Input'!$J$18</f>
        <v>2019</v>
      </c>
      <c r="AV70" s="665">
        <v>208</v>
      </c>
      <c r="AW70" s="665" t="s">
        <v>370</v>
      </c>
      <c r="AX70" s="665" t="s">
        <v>462</v>
      </c>
      <c r="AY70" s="666" t="s">
        <v>446</v>
      </c>
      <c r="AZ70" s="665">
        <v>27</v>
      </c>
      <c r="BA70" s="667" t="s">
        <v>165</v>
      </c>
      <c r="BB70" s="661" t="s">
        <v>151</v>
      </c>
      <c r="BC70" s="668">
        <f>'Report 2'!$O$34</f>
        <v>0</v>
      </c>
      <c r="BD70" s="668">
        <f>'Report 2'!$P$34</f>
        <v>0</v>
      </c>
      <c r="BE70" s="668">
        <f>'Report 2'!$Q$34</f>
        <v>0</v>
      </c>
      <c r="BF70" s="668">
        <f>'Report 2'!$R$34</f>
        <v>0</v>
      </c>
      <c r="BG70" s="668">
        <f>'Report 2'!$S$34</f>
        <v>0</v>
      </c>
      <c r="BH70" s="668">
        <f>'Report 2'!$T$34</f>
        <v>0</v>
      </c>
      <c r="BI70" s="668">
        <f>'Report 2'!$U$34</f>
        <v>0</v>
      </c>
      <c r="CC70" s="660" t="s">
        <v>463</v>
      </c>
      <c r="CD70" s="1000" t="s">
        <v>447</v>
      </c>
      <c r="CE70" s="1000" t="str">
        <f>'Information Input'!$M$14</f>
        <v xml:space="preserve">      -      </v>
      </c>
      <c r="CF70" s="669" t="s">
        <v>25</v>
      </c>
      <c r="CG70" s="670">
        <f t="shared" si="22"/>
        <v>43556</v>
      </c>
      <c r="CH70" s="670">
        <f t="shared" si="23"/>
        <v>43646</v>
      </c>
      <c r="CI70" s="670">
        <f>'Information Input'!$H$35</f>
        <v>43555</v>
      </c>
      <c r="CJ70" s="669" t="str">
        <f>'Information Input'!$J$22</f>
        <v>Quarterly</v>
      </c>
      <c r="CK70" s="670">
        <f>'Information Input'!$H$30</f>
        <v>43555</v>
      </c>
      <c r="CL70" s="669">
        <f>'Information Input'!$J$18</f>
        <v>2019</v>
      </c>
      <c r="CM70" s="1001" t="s">
        <v>365</v>
      </c>
      <c r="CN70" s="1000" t="s">
        <v>370</v>
      </c>
      <c r="CO70" s="660" t="s">
        <v>462</v>
      </c>
      <c r="CP70" s="660" t="str">
        <f t="shared" si="24"/>
        <v>Health Care</v>
      </c>
      <c r="CQ70" s="669">
        <v>29</v>
      </c>
      <c r="CR70" s="660" t="s">
        <v>549</v>
      </c>
      <c r="CS70" s="660" t="s">
        <v>158</v>
      </c>
      <c r="CT70" s="1002">
        <f>'Report 1'!$D$18</f>
        <v>0</v>
      </c>
      <c r="CU70" s="1003">
        <f>SUMIF('Report 4A'!$G$16:$G$95,$CQ70,'Report 4A'!$L$16:$L$95)</f>
        <v>0</v>
      </c>
      <c r="CV70" s="1004">
        <f t="shared" si="20"/>
        <v>0</v>
      </c>
      <c r="CX70" s="664" t="s">
        <v>463</v>
      </c>
      <c r="CY70" s="655" t="s">
        <v>284</v>
      </c>
      <c r="CZ70" s="655" t="str">
        <f>'Information Input'!$M$14</f>
        <v xml:space="preserve">      -      </v>
      </c>
      <c r="DA70" s="656">
        <f>'Information Input'!$H$35</f>
        <v>43555</v>
      </c>
      <c r="DB70" s="655" t="str">
        <f>'Information Input'!$J$22</f>
        <v>Quarterly</v>
      </c>
      <c r="DC70" s="670">
        <f>'Information Input'!$H$30</f>
        <v>43555</v>
      </c>
      <c r="DD70" s="671" t="str">
        <f t="shared" si="21"/>
        <v>201705</v>
      </c>
      <c r="DE70" s="659" t="s">
        <v>462</v>
      </c>
      <c r="DF70" s="659" t="s">
        <v>455</v>
      </c>
      <c r="DG70" s="662">
        <f>'Report 5D'!$Y$55</f>
        <v>0</v>
      </c>
      <c r="DH70" s="668">
        <f>'Report 5D'!$Y$56</f>
        <v>0</v>
      </c>
      <c r="DI70" s="662">
        <f>'Report 5D'!$Y$57</f>
        <v>0</v>
      </c>
      <c r="DJ70" s="662">
        <f>'Report 5D'!$Y$58</f>
        <v>0</v>
      </c>
      <c r="DK70" s="662">
        <f>'Report 5D'!$Y$59</f>
        <v>0</v>
      </c>
      <c r="DL70" s="662">
        <f>'Report 5D'!$Y$60</f>
        <v>0</v>
      </c>
      <c r="DM70" s="662">
        <f>'Report 5D'!$Y$61</f>
        <v>0</v>
      </c>
      <c r="DN70" s="662">
        <f>'Report 5D'!$Y$62</f>
        <v>0</v>
      </c>
      <c r="DO70" s="662">
        <f>'Report 5D'!$Y$63</f>
        <v>0</v>
      </c>
      <c r="DP70" s="662">
        <f>'Report 5D'!$Y$64</f>
        <v>0</v>
      </c>
      <c r="DQ70" s="662">
        <f>'Report 5D'!$Y$65</f>
        <v>0</v>
      </c>
    </row>
    <row r="71" spans="1:122">
      <c r="B71" s="653" t="s">
        <v>463</v>
      </c>
      <c r="C71" s="654">
        <v>1</v>
      </c>
      <c r="D71" s="655" t="str">
        <f>'Information Input'!$M$14</f>
        <v xml:space="preserve">      -      </v>
      </c>
      <c r="E71" s="655" t="s">
        <v>24</v>
      </c>
      <c r="F71" s="656">
        <f t="shared" si="18"/>
        <v>43466</v>
      </c>
      <c r="G71" s="656">
        <f t="shared" si="19"/>
        <v>43555</v>
      </c>
      <c r="H71" s="656">
        <f>'Information Input'!$H$35</f>
        <v>43555</v>
      </c>
      <c r="I71" s="655" t="str">
        <f>'Information Input'!$J$22</f>
        <v>Quarterly</v>
      </c>
      <c r="J71" s="656">
        <f>'Information Input'!$H$30</f>
        <v>43555</v>
      </c>
      <c r="K71" s="655">
        <f>'Information Input'!$J$18</f>
        <v>2019</v>
      </c>
      <c r="L71" s="657" t="s">
        <v>365</v>
      </c>
      <c r="M71" s="658" t="s">
        <v>370</v>
      </c>
      <c r="N71" s="659" t="s">
        <v>462</v>
      </c>
      <c r="O71" s="660" t="s">
        <v>452</v>
      </c>
      <c r="P71" s="655">
        <v>61</v>
      </c>
      <c r="Q71" s="659" t="s">
        <v>344</v>
      </c>
      <c r="R71" s="659" t="s">
        <v>268</v>
      </c>
      <c r="S71" s="661">
        <f>'Report 1'!$C$18</f>
        <v>0</v>
      </c>
      <c r="T71" s="662">
        <f>'Report 1'!$C$82</f>
        <v>0</v>
      </c>
      <c r="U71" s="663">
        <f>'Report 1'!$C$168</f>
        <v>0</v>
      </c>
      <c r="AL71" s="664" t="s">
        <v>463</v>
      </c>
      <c r="AM71" s="665">
        <v>2</v>
      </c>
      <c r="AN71" s="665" t="str">
        <f>'Information Input'!$M$14</f>
        <v xml:space="preserve">      -      </v>
      </c>
      <c r="AO71" s="665" t="s">
        <v>25</v>
      </c>
      <c r="AP71" s="656">
        <f t="shared" si="25"/>
        <v>43556</v>
      </c>
      <c r="AQ71" s="656">
        <f t="shared" si="26"/>
        <v>43646</v>
      </c>
      <c r="AR71" s="656">
        <f>'Information Input'!$H$35</f>
        <v>43555</v>
      </c>
      <c r="AS71" s="665" t="str">
        <f>'Information Input'!$J$22</f>
        <v>Quarterly</v>
      </c>
      <c r="AT71" s="656">
        <f>'Information Input'!$H$30</f>
        <v>43555</v>
      </c>
      <c r="AU71" s="665">
        <f>'Information Input'!$J$18</f>
        <v>2019</v>
      </c>
      <c r="AV71" s="665">
        <v>208</v>
      </c>
      <c r="AW71" s="665" t="s">
        <v>370</v>
      </c>
      <c r="AX71" s="665" t="s">
        <v>462</v>
      </c>
      <c r="AY71" s="666" t="s">
        <v>446</v>
      </c>
      <c r="AZ71" s="665">
        <v>28</v>
      </c>
      <c r="BA71" s="667" t="s">
        <v>548</v>
      </c>
      <c r="BB71" s="661" t="s">
        <v>151</v>
      </c>
      <c r="BC71" s="668">
        <f>'Report 2'!$O$35</f>
        <v>0</v>
      </c>
      <c r="BD71" s="668">
        <f>'Report 2'!$P$35</f>
        <v>0</v>
      </c>
      <c r="BE71" s="668">
        <f>'Report 2'!$Q$35</f>
        <v>0</v>
      </c>
      <c r="BF71" s="668">
        <f>'Report 2'!$R$35</f>
        <v>0</v>
      </c>
      <c r="BG71" s="668">
        <f>'Report 2'!$S$35</f>
        <v>0</v>
      </c>
      <c r="BH71" s="668">
        <f>'Report 2'!$T$35</f>
        <v>0</v>
      </c>
      <c r="BI71" s="668">
        <f>'Report 2'!$U$35</f>
        <v>0</v>
      </c>
      <c r="CC71" s="660" t="s">
        <v>463</v>
      </c>
      <c r="CD71" s="1000" t="s">
        <v>447</v>
      </c>
      <c r="CE71" s="1000" t="str">
        <f>'Information Input'!$M$14</f>
        <v xml:space="preserve">      -      </v>
      </c>
      <c r="CF71" s="669" t="s">
        <v>25</v>
      </c>
      <c r="CG71" s="670">
        <f t="shared" si="22"/>
        <v>43556</v>
      </c>
      <c r="CH71" s="670">
        <f t="shared" si="23"/>
        <v>43646</v>
      </c>
      <c r="CI71" s="670">
        <f>'Information Input'!$H$35</f>
        <v>43555</v>
      </c>
      <c r="CJ71" s="669" t="str">
        <f>'Information Input'!$J$22</f>
        <v>Quarterly</v>
      </c>
      <c r="CK71" s="670">
        <f>'Information Input'!$H$30</f>
        <v>43555</v>
      </c>
      <c r="CL71" s="669">
        <f>'Information Input'!$J$18</f>
        <v>2019</v>
      </c>
      <c r="CM71" s="1001" t="s">
        <v>365</v>
      </c>
      <c r="CN71" s="1000" t="s">
        <v>370</v>
      </c>
      <c r="CO71" s="660" t="s">
        <v>462</v>
      </c>
      <c r="CP71" s="660" t="str">
        <f t="shared" si="24"/>
        <v>Health Care</v>
      </c>
      <c r="CQ71" s="669">
        <v>30</v>
      </c>
      <c r="CR71" s="660" t="s">
        <v>111</v>
      </c>
      <c r="CS71" s="660" t="s">
        <v>158</v>
      </c>
      <c r="CT71" s="1002">
        <f>'Report 1'!$D$18</f>
        <v>0</v>
      </c>
      <c r="CU71" s="1003">
        <f>SUMIF('Report 4A'!$G$16:$G$95,$CQ71,'Report 4A'!$L$16:$L$95)</f>
        <v>0</v>
      </c>
      <c r="CV71" s="1004">
        <f t="shared" si="20"/>
        <v>0</v>
      </c>
      <c r="CX71" s="664" t="s">
        <v>463</v>
      </c>
      <c r="CY71" s="655" t="s">
        <v>284</v>
      </c>
      <c r="CZ71" s="655" t="str">
        <f>'Information Input'!$M$14</f>
        <v xml:space="preserve">      -      </v>
      </c>
      <c r="DA71" s="656">
        <f>'Information Input'!$H$35</f>
        <v>43555</v>
      </c>
      <c r="DB71" s="655" t="str">
        <f>'Information Input'!$J$22</f>
        <v>Quarterly</v>
      </c>
      <c r="DC71" s="670">
        <f>'Information Input'!$H$30</f>
        <v>43555</v>
      </c>
      <c r="DD71" s="671" t="str">
        <f t="shared" si="21"/>
        <v>201704</v>
      </c>
      <c r="DE71" s="659" t="s">
        <v>462</v>
      </c>
      <c r="DF71" s="659" t="s">
        <v>455</v>
      </c>
      <c r="DG71" s="662">
        <f>'Report 5D'!$Z$55</f>
        <v>0</v>
      </c>
      <c r="DH71" s="668">
        <f>'Report 5D'!$Z$56</f>
        <v>0</v>
      </c>
      <c r="DI71" s="662">
        <f>'Report 5D'!$Z$57</f>
        <v>0</v>
      </c>
      <c r="DJ71" s="662">
        <f>'Report 5D'!$Z$58</f>
        <v>0</v>
      </c>
      <c r="DK71" s="662">
        <f>'Report 5D'!$Z$59</f>
        <v>0</v>
      </c>
      <c r="DL71" s="662">
        <f>'Report 5D'!$Z$60</f>
        <v>0</v>
      </c>
      <c r="DM71" s="662">
        <f>'Report 5D'!$Z$61</f>
        <v>0</v>
      </c>
      <c r="DN71" s="662">
        <f>'Report 5D'!$Z$62</f>
        <v>0</v>
      </c>
      <c r="DO71" s="662">
        <f>'Report 5D'!$Z$63</f>
        <v>0</v>
      </c>
      <c r="DP71" s="662">
        <f>'Report 5D'!$Z$64</f>
        <v>0</v>
      </c>
      <c r="DQ71" s="662">
        <f>'Report 5D'!$Z$65</f>
        <v>0</v>
      </c>
    </row>
    <row r="72" spans="1:122">
      <c r="B72" s="653" t="s">
        <v>463</v>
      </c>
      <c r="C72" s="654">
        <v>1</v>
      </c>
      <c r="D72" s="655" t="str">
        <f>'Information Input'!$M$14</f>
        <v xml:space="preserve">      -      </v>
      </c>
      <c r="E72" s="655" t="s">
        <v>24</v>
      </c>
      <c r="F72" s="656">
        <f t="shared" si="18"/>
        <v>43466</v>
      </c>
      <c r="G72" s="656">
        <f t="shared" si="19"/>
        <v>43555</v>
      </c>
      <c r="H72" s="656">
        <f>'Information Input'!$H$35</f>
        <v>43555</v>
      </c>
      <c r="I72" s="655" t="str">
        <f>'Information Input'!$J$22</f>
        <v>Quarterly</v>
      </c>
      <c r="J72" s="656">
        <f>'Information Input'!$H$30</f>
        <v>43555</v>
      </c>
      <c r="K72" s="655">
        <f>'Information Input'!$J$18</f>
        <v>2019</v>
      </c>
      <c r="L72" s="657" t="s">
        <v>365</v>
      </c>
      <c r="M72" s="658" t="s">
        <v>370</v>
      </c>
      <c r="N72" s="659" t="s">
        <v>462</v>
      </c>
      <c r="O72" s="660" t="s">
        <v>452</v>
      </c>
      <c r="P72" s="655">
        <v>62</v>
      </c>
      <c r="Q72" s="659" t="s">
        <v>344</v>
      </c>
      <c r="R72" s="659" t="s">
        <v>268</v>
      </c>
      <c r="S72" s="661">
        <f>'Report 1'!$C$18</f>
        <v>0</v>
      </c>
      <c r="T72" s="662">
        <f>'Report 1'!$C$83</f>
        <v>0</v>
      </c>
      <c r="U72" s="663">
        <f>'Report 1'!$C$169</f>
        <v>0</v>
      </c>
      <c r="AL72" s="664" t="s">
        <v>463</v>
      </c>
      <c r="AM72" s="665">
        <v>2</v>
      </c>
      <c r="AN72" s="665" t="str">
        <f>'Information Input'!$M$14</f>
        <v xml:space="preserve">      -      </v>
      </c>
      <c r="AO72" s="665" t="s">
        <v>25</v>
      </c>
      <c r="AP72" s="656">
        <f t="shared" si="25"/>
        <v>43556</v>
      </c>
      <c r="AQ72" s="656">
        <f t="shared" si="26"/>
        <v>43646</v>
      </c>
      <c r="AR72" s="656">
        <f>'Information Input'!$H$35</f>
        <v>43555</v>
      </c>
      <c r="AS72" s="665" t="str">
        <f>'Information Input'!$J$22</f>
        <v>Quarterly</v>
      </c>
      <c r="AT72" s="656">
        <f>'Information Input'!$H$30</f>
        <v>43555</v>
      </c>
      <c r="AU72" s="665">
        <f>'Information Input'!$J$18</f>
        <v>2019</v>
      </c>
      <c r="AV72" s="665">
        <v>208</v>
      </c>
      <c r="AW72" s="665" t="s">
        <v>370</v>
      </c>
      <c r="AX72" s="665" t="s">
        <v>462</v>
      </c>
      <c r="AY72" s="666" t="s">
        <v>446</v>
      </c>
      <c r="AZ72" s="665">
        <v>29</v>
      </c>
      <c r="BA72" s="667" t="s">
        <v>549</v>
      </c>
      <c r="BB72" s="661" t="s">
        <v>158</v>
      </c>
      <c r="BC72" s="668">
        <f>'Report 2'!$O$36</f>
        <v>0</v>
      </c>
      <c r="BD72" s="668">
        <f>'Report 2'!$P$36</f>
        <v>0</v>
      </c>
      <c r="BE72" s="668">
        <f>'Report 2'!$Q$36</f>
        <v>0</v>
      </c>
      <c r="BF72" s="668">
        <f>'Report 2'!$R$36</f>
        <v>0</v>
      </c>
      <c r="BG72" s="668">
        <f>'Report 2'!$S$36</f>
        <v>0</v>
      </c>
      <c r="BH72" s="668">
        <f>'Report 2'!$T$36</f>
        <v>0</v>
      </c>
      <c r="BI72" s="668">
        <f>'Report 2'!$U$36</f>
        <v>0</v>
      </c>
      <c r="CC72" s="660" t="s">
        <v>463</v>
      </c>
      <c r="CD72" s="1000" t="s">
        <v>447</v>
      </c>
      <c r="CE72" s="1000" t="str">
        <f>'Information Input'!$M$14</f>
        <v xml:space="preserve">      -      </v>
      </c>
      <c r="CF72" s="669" t="s">
        <v>25</v>
      </c>
      <c r="CG72" s="670">
        <f t="shared" si="22"/>
        <v>43556</v>
      </c>
      <c r="CH72" s="670">
        <f t="shared" si="23"/>
        <v>43646</v>
      </c>
      <c r="CI72" s="670">
        <f>'Information Input'!$H$35</f>
        <v>43555</v>
      </c>
      <c r="CJ72" s="669" t="str">
        <f>'Information Input'!$J$22</f>
        <v>Quarterly</v>
      </c>
      <c r="CK72" s="670">
        <f>'Information Input'!$H$30</f>
        <v>43555</v>
      </c>
      <c r="CL72" s="669">
        <f>'Information Input'!$J$18</f>
        <v>2019</v>
      </c>
      <c r="CM72" s="1001" t="s">
        <v>365</v>
      </c>
      <c r="CN72" s="1000" t="s">
        <v>370</v>
      </c>
      <c r="CO72" s="660" t="s">
        <v>462</v>
      </c>
      <c r="CP72" s="660" t="str">
        <f t="shared" ref="CP72:CP91" si="27">CP32</f>
        <v>Health Care</v>
      </c>
      <c r="CQ72" s="669">
        <v>31</v>
      </c>
      <c r="CR72" s="660" t="s">
        <v>550</v>
      </c>
      <c r="CS72" s="660" t="s">
        <v>156</v>
      </c>
      <c r="CT72" s="1002">
        <f>'Report 1'!$D$18</f>
        <v>0</v>
      </c>
      <c r="CU72" s="1003">
        <f>SUMIF('Report 4A'!$G$16:$G$95,$CQ72,'Report 4A'!$L$16:$L$95)</f>
        <v>0</v>
      </c>
      <c r="CV72" s="1004">
        <f t="shared" si="20"/>
        <v>0</v>
      </c>
      <c r="CX72" s="664" t="s">
        <v>463</v>
      </c>
      <c r="CY72" s="655" t="s">
        <v>284</v>
      </c>
      <c r="CZ72" s="655" t="str">
        <f>'Information Input'!$M$14</f>
        <v xml:space="preserve">      -      </v>
      </c>
      <c r="DA72" s="656">
        <f>'Information Input'!$H$35</f>
        <v>43555</v>
      </c>
      <c r="DB72" s="655" t="str">
        <f>'Information Input'!$J$22</f>
        <v>Quarterly</v>
      </c>
      <c r="DC72" s="670">
        <f>'Information Input'!$H$30</f>
        <v>43555</v>
      </c>
      <c r="DD72" s="671" t="str">
        <f t="shared" si="21"/>
        <v>201703</v>
      </c>
      <c r="DE72" s="659" t="s">
        <v>462</v>
      </c>
      <c r="DF72" s="659" t="s">
        <v>455</v>
      </c>
      <c r="DG72" s="662">
        <f>'Report 5D'!$AA$55</f>
        <v>0</v>
      </c>
      <c r="DH72" s="668">
        <f>'Report 5D'!$AA$56</f>
        <v>0</v>
      </c>
      <c r="DI72" s="662">
        <f>'Report 5D'!$AA$57</f>
        <v>0</v>
      </c>
      <c r="DJ72" s="662">
        <f>'Report 5D'!$AA$58</f>
        <v>0</v>
      </c>
      <c r="DK72" s="662">
        <f>'Report 5D'!$AA$59</f>
        <v>0</v>
      </c>
      <c r="DL72" s="662">
        <f>'Report 5D'!$AA$60</f>
        <v>0</v>
      </c>
      <c r="DM72" s="662">
        <f>'Report 5D'!$AA$61</f>
        <v>0</v>
      </c>
      <c r="DN72" s="662">
        <f>'Report 5D'!$AA$62</f>
        <v>0</v>
      </c>
      <c r="DO72" s="662">
        <f>'Report 5D'!$AA$63</f>
        <v>0</v>
      </c>
      <c r="DP72" s="662">
        <f>'Report 5D'!$AA$64</f>
        <v>0</v>
      </c>
      <c r="DQ72" s="662">
        <f>'Report 5D'!$AA$65</f>
        <v>0</v>
      </c>
    </row>
    <row r="73" spans="1:122">
      <c r="B73" s="653" t="s">
        <v>463</v>
      </c>
      <c r="C73" s="654">
        <v>1</v>
      </c>
      <c r="D73" s="655" t="str">
        <f>'Information Input'!$M$14</f>
        <v xml:space="preserve">      -      </v>
      </c>
      <c r="E73" s="655" t="s">
        <v>24</v>
      </c>
      <c r="F73" s="656">
        <f t="shared" si="18"/>
        <v>43466</v>
      </c>
      <c r="G73" s="656">
        <f t="shared" si="19"/>
        <v>43555</v>
      </c>
      <c r="H73" s="656">
        <f>'Information Input'!$H$35</f>
        <v>43555</v>
      </c>
      <c r="I73" s="655" t="str">
        <f>'Information Input'!$J$22</f>
        <v>Quarterly</v>
      </c>
      <c r="J73" s="656">
        <f>'Information Input'!$H$30</f>
        <v>43555</v>
      </c>
      <c r="K73" s="655">
        <f>'Information Input'!$J$18</f>
        <v>2019</v>
      </c>
      <c r="L73" s="657" t="s">
        <v>365</v>
      </c>
      <c r="M73" s="658" t="s">
        <v>370</v>
      </c>
      <c r="N73" s="659" t="s">
        <v>462</v>
      </c>
      <c r="O73" s="660" t="s">
        <v>449</v>
      </c>
      <c r="P73" s="655">
        <v>63</v>
      </c>
      <c r="Q73" s="659" t="s">
        <v>396</v>
      </c>
      <c r="R73" s="659" t="s">
        <v>268</v>
      </c>
      <c r="S73" s="661">
        <f>'Report 1'!$C$18</f>
        <v>0</v>
      </c>
      <c r="T73" s="662">
        <f>'Report 1'!$C$84</f>
        <v>0</v>
      </c>
      <c r="U73" s="663">
        <f>'Report 1'!$C$170</f>
        <v>0</v>
      </c>
      <c r="AL73" s="664" t="s">
        <v>463</v>
      </c>
      <c r="AM73" s="665">
        <v>2</v>
      </c>
      <c r="AN73" s="665" t="str">
        <f>'Information Input'!$M$14</f>
        <v xml:space="preserve">      -      </v>
      </c>
      <c r="AO73" s="665" t="s">
        <v>25</v>
      </c>
      <c r="AP73" s="656">
        <f t="shared" si="25"/>
        <v>43556</v>
      </c>
      <c r="AQ73" s="656">
        <f t="shared" si="26"/>
        <v>43646</v>
      </c>
      <c r="AR73" s="656">
        <f>'Information Input'!$H$35</f>
        <v>43555</v>
      </c>
      <c r="AS73" s="665" t="str">
        <f>'Information Input'!$J$22</f>
        <v>Quarterly</v>
      </c>
      <c r="AT73" s="656">
        <f>'Information Input'!$H$30</f>
        <v>43555</v>
      </c>
      <c r="AU73" s="665">
        <f>'Information Input'!$J$18</f>
        <v>2019</v>
      </c>
      <c r="AV73" s="665">
        <v>208</v>
      </c>
      <c r="AW73" s="665" t="s">
        <v>370</v>
      </c>
      <c r="AX73" s="665" t="s">
        <v>462</v>
      </c>
      <c r="AY73" s="666" t="s">
        <v>446</v>
      </c>
      <c r="AZ73" s="665">
        <v>30</v>
      </c>
      <c r="BA73" s="667" t="s">
        <v>111</v>
      </c>
      <c r="BB73" s="661" t="s">
        <v>158</v>
      </c>
      <c r="BC73" s="668">
        <f>'Report 2'!$O$37</f>
        <v>0</v>
      </c>
      <c r="BD73" s="668">
        <f>'Report 2'!$P$37</f>
        <v>0</v>
      </c>
      <c r="BE73" s="668">
        <f>'Report 2'!$Q$37</f>
        <v>0</v>
      </c>
      <c r="BF73" s="668">
        <f>'Report 2'!$R$37</f>
        <v>0</v>
      </c>
      <c r="BG73" s="668">
        <f>'Report 2'!$S$37</f>
        <v>0</v>
      </c>
      <c r="BH73" s="668">
        <f>'Report 2'!$T$37</f>
        <v>0</v>
      </c>
      <c r="BI73" s="668">
        <f>'Report 2'!$U$37</f>
        <v>0</v>
      </c>
      <c r="CC73" s="660" t="s">
        <v>463</v>
      </c>
      <c r="CD73" s="1000" t="s">
        <v>447</v>
      </c>
      <c r="CE73" s="1000" t="str">
        <f>'Information Input'!$M$14</f>
        <v xml:space="preserve">      -      </v>
      </c>
      <c r="CF73" s="669" t="s">
        <v>25</v>
      </c>
      <c r="CG73" s="670">
        <f t="shared" si="22"/>
        <v>43556</v>
      </c>
      <c r="CH73" s="670">
        <f t="shared" si="23"/>
        <v>43646</v>
      </c>
      <c r="CI73" s="670">
        <f>'Information Input'!$H$35</f>
        <v>43555</v>
      </c>
      <c r="CJ73" s="669" t="str">
        <f>'Information Input'!$J$22</f>
        <v>Quarterly</v>
      </c>
      <c r="CK73" s="670">
        <f>'Information Input'!$H$30</f>
        <v>43555</v>
      </c>
      <c r="CL73" s="669">
        <f>'Information Input'!$J$18</f>
        <v>2019</v>
      </c>
      <c r="CM73" s="1001" t="s">
        <v>365</v>
      </c>
      <c r="CN73" s="1000" t="s">
        <v>370</v>
      </c>
      <c r="CO73" s="660" t="s">
        <v>462</v>
      </c>
      <c r="CP73" s="660" t="str">
        <f t="shared" si="27"/>
        <v>Health Care</v>
      </c>
      <c r="CQ73" s="669">
        <v>32</v>
      </c>
      <c r="CR73" s="660" t="s">
        <v>551</v>
      </c>
      <c r="CS73" s="660" t="s">
        <v>158</v>
      </c>
      <c r="CT73" s="1002">
        <f>'Report 1'!$D$18</f>
        <v>0</v>
      </c>
      <c r="CU73" s="1003">
        <f>SUMIF('Report 4A'!$G$16:$G$95,$CQ73,'Report 4A'!$L$16:$L$95)</f>
        <v>0</v>
      </c>
      <c r="CV73" s="1004">
        <f t="shared" si="20"/>
        <v>0</v>
      </c>
      <c r="CX73" s="664" t="s">
        <v>463</v>
      </c>
      <c r="CY73" s="655" t="s">
        <v>284</v>
      </c>
      <c r="CZ73" s="655" t="str">
        <f>'Information Input'!$M$14</f>
        <v xml:space="preserve">      -      </v>
      </c>
      <c r="DA73" s="656">
        <f>'Information Input'!$H$35</f>
        <v>43555</v>
      </c>
      <c r="DB73" s="655" t="str">
        <f>'Information Input'!$J$22</f>
        <v>Quarterly</v>
      </c>
      <c r="DC73" s="670">
        <f>'Information Input'!$H$30</f>
        <v>43555</v>
      </c>
      <c r="DD73" s="671" t="str">
        <f t="shared" si="21"/>
        <v>201702</v>
      </c>
      <c r="DE73" s="659" t="s">
        <v>462</v>
      </c>
      <c r="DF73" s="659" t="s">
        <v>455</v>
      </c>
      <c r="DG73" s="662">
        <f>'Report 5D'!$AB$55</f>
        <v>0</v>
      </c>
      <c r="DH73" s="668">
        <f>'Report 5D'!$AB$56</f>
        <v>0</v>
      </c>
      <c r="DI73" s="662">
        <f>'Report 5D'!$AB$57</f>
        <v>0</v>
      </c>
      <c r="DJ73" s="662">
        <f>'Report 5D'!$AB$58</f>
        <v>0</v>
      </c>
      <c r="DK73" s="662">
        <f>'Report 5D'!$AB$59</f>
        <v>0</v>
      </c>
      <c r="DL73" s="662">
        <f>'Report 5D'!$AB$60</f>
        <v>0</v>
      </c>
      <c r="DM73" s="662">
        <f>'Report 5D'!$AB$61</f>
        <v>0</v>
      </c>
      <c r="DN73" s="662">
        <f>'Report 5D'!$AB$62</f>
        <v>0</v>
      </c>
      <c r="DO73" s="662">
        <f>'Report 5D'!$AB$63</f>
        <v>0</v>
      </c>
      <c r="DP73" s="662">
        <f>'Report 5D'!$AB$64</f>
        <v>0</v>
      </c>
      <c r="DQ73" s="662">
        <f>'Report 5D'!$AB$65</f>
        <v>0</v>
      </c>
    </row>
    <row r="74" spans="1:122">
      <c r="B74" s="653" t="s">
        <v>463</v>
      </c>
      <c r="C74" s="654">
        <v>1</v>
      </c>
      <c r="D74" s="655" t="str">
        <f>'Information Input'!$M$14</f>
        <v xml:space="preserve">      -      </v>
      </c>
      <c r="E74" s="655" t="s">
        <v>24</v>
      </c>
      <c r="F74" s="656">
        <f t="shared" si="18"/>
        <v>43466</v>
      </c>
      <c r="G74" s="656">
        <f t="shared" si="19"/>
        <v>43555</v>
      </c>
      <c r="H74" s="656">
        <f>'Information Input'!$H$35</f>
        <v>43555</v>
      </c>
      <c r="I74" s="655" t="str">
        <f>'Information Input'!$J$22</f>
        <v>Quarterly</v>
      </c>
      <c r="J74" s="656">
        <f>'Information Input'!$H$30</f>
        <v>43555</v>
      </c>
      <c r="K74" s="655">
        <f>'Information Input'!$J$18</f>
        <v>2019</v>
      </c>
      <c r="L74" s="657" t="s">
        <v>365</v>
      </c>
      <c r="M74" s="658" t="s">
        <v>370</v>
      </c>
      <c r="N74" s="659" t="s">
        <v>462</v>
      </c>
      <c r="O74" s="660" t="s">
        <v>449</v>
      </c>
      <c r="P74" s="655">
        <v>64</v>
      </c>
      <c r="Q74" s="659" t="s">
        <v>397</v>
      </c>
      <c r="R74" s="659" t="s">
        <v>268</v>
      </c>
      <c r="S74" s="661">
        <f>'Report 1'!$C$18</f>
        <v>0</v>
      </c>
      <c r="T74" s="662">
        <f>'Report 1'!$C$85</f>
        <v>0</v>
      </c>
      <c r="U74" s="663">
        <f>'Report 1'!$C$171</f>
        <v>0</v>
      </c>
      <c r="AL74" s="664" t="s">
        <v>463</v>
      </c>
      <c r="AM74" s="665">
        <v>2</v>
      </c>
      <c r="AN74" s="665" t="str">
        <f>'Information Input'!$M$14</f>
        <v xml:space="preserve">      -      </v>
      </c>
      <c r="AO74" s="665" t="s">
        <v>25</v>
      </c>
      <c r="AP74" s="656">
        <f t="shared" si="25"/>
        <v>43556</v>
      </c>
      <c r="AQ74" s="656">
        <f t="shared" si="26"/>
        <v>43646</v>
      </c>
      <c r="AR74" s="656">
        <f>'Information Input'!$H$35</f>
        <v>43555</v>
      </c>
      <c r="AS74" s="665" t="str">
        <f>'Information Input'!$J$22</f>
        <v>Quarterly</v>
      </c>
      <c r="AT74" s="656">
        <f>'Information Input'!$H$30</f>
        <v>43555</v>
      </c>
      <c r="AU74" s="665">
        <f>'Information Input'!$J$18</f>
        <v>2019</v>
      </c>
      <c r="AV74" s="665">
        <v>208</v>
      </c>
      <c r="AW74" s="665" t="s">
        <v>370</v>
      </c>
      <c r="AX74" s="665" t="s">
        <v>462</v>
      </c>
      <c r="AY74" s="666" t="s">
        <v>446</v>
      </c>
      <c r="AZ74" s="665">
        <v>31</v>
      </c>
      <c r="BA74" s="667" t="s">
        <v>550</v>
      </c>
      <c r="BB74" s="661" t="s">
        <v>156</v>
      </c>
      <c r="BC74" s="668">
        <f>'Report 2'!$O$38</f>
        <v>0</v>
      </c>
      <c r="BD74" s="668">
        <f>'Report 2'!$P$38</f>
        <v>0</v>
      </c>
      <c r="BE74" s="668">
        <f>'Report 2'!$Q$38</f>
        <v>0</v>
      </c>
      <c r="BF74" s="668">
        <f>'Report 2'!$R$38</f>
        <v>0</v>
      </c>
      <c r="BG74" s="668">
        <f>'Report 2'!$S$38</f>
        <v>0</v>
      </c>
      <c r="BH74" s="668">
        <f>'Report 2'!$T$38</f>
        <v>0</v>
      </c>
      <c r="BI74" s="668">
        <f>'Report 2'!$U$38</f>
        <v>0</v>
      </c>
      <c r="CC74" s="660" t="s">
        <v>463</v>
      </c>
      <c r="CD74" s="1000" t="s">
        <v>447</v>
      </c>
      <c r="CE74" s="1000" t="str">
        <f>'Information Input'!$M$14</f>
        <v xml:space="preserve">      -      </v>
      </c>
      <c r="CF74" s="669" t="s">
        <v>25</v>
      </c>
      <c r="CG74" s="670">
        <f t="shared" si="22"/>
        <v>43556</v>
      </c>
      <c r="CH74" s="670">
        <f t="shared" si="23"/>
        <v>43646</v>
      </c>
      <c r="CI74" s="670">
        <f>'Information Input'!$H$35</f>
        <v>43555</v>
      </c>
      <c r="CJ74" s="669" t="str">
        <f>'Information Input'!$J$22</f>
        <v>Quarterly</v>
      </c>
      <c r="CK74" s="670">
        <f>'Information Input'!$H$30</f>
        <v>43555</v>
      </c>
      <c r="CL74" s="669">
        <f>'Information Input'!$J$18</f>
        <v>2019</v>
      </c>
      <c r="CM74" s="1001" t="s">
        <v>365</v>
      </c>
      <c r="CN74" s="1000" t="s">
        <v>370</v>
      </c>
      <c r="CO74" s="660" t="s">
        <v>462</v>
      </c>
      <c r="CP74" s="660" t="str">
        <f t="shared" si="27"/>
        <v>Health Care</v>
      </c>
      <c r="CQ74" s="669">
        <v>33</v>
      </c>
      <c r="CR74" s="660" t="s">
        <v>112</v>
      </c>
      <c r="CS74" s="660" t="s">
        <v>156</v>
      </c>
      <c r="CT74" s="1002">
        <f>'Report 1'!$D$18</f>
        <v>0</v>
      </c>
      <c r="CU74" s="1003">
        <f>SUMIF('Report 4A'!$G$16:$G$95,$CQ74,'Report 4A'!$L$16:$L$95)</f>
        <v>0</v>
      </c>
      <c r="CV74" s="1004">
        <f t="shared" si="20"/>
        <v>0</v>
      </c>
      <c r="CX74" s="664" t="s">
        <v>463</v>
      </c>
      <c r="CY74" s="655" t="s">
        <v>284</v>
      </c>
      <c r="CZ74" s="655" t="str">
        <f>'Information Input'!$M$14</f>
        <v xml:space="preserve">      -      </v>
      </c>
      <c r="DA74" s="656">
        <f>'Information Input'!$H$35</f>
        <v>43555</v>
      </c>
      <c r="DB74" s="655" t="str">
        <f>'Information Input'!$J$22</f>
        <v>Quarterly</v>
      </c>
      <c r="DC74" s="670">
        <f>'Information Input'!$H$30</f>
        <v>43555</v>
      </c>
      <c r="DD74" s="671" t="str">
        <f t="shared" si="21"/>
        <v>201701</v>
      </c>
      <c r="DE74" s="659" t="s">
        <v>462</v>
      </c>
      <c r="DF74" s="659" t="s">
        <v>455</v>
      </c>
      <c r="DG74" s="662">
        <f>'Report 5D'!$AC$55</f>
        <v>0</v>
      </c>
      <c r="DH74" s="668">
        <f>'Report 5D'!$AC$56</f>
        <v>0</v>
      </c>
      <c r="DI74" s="662">
        <f>'Report 5D'!$AC$57</f>
        <v>0</v>
      </c>
      <c r="DJ74" s="662">
        <f>'Report 5D'!$AC$58</f>
        <v>0</v>
      </c>
      <c r="DK74" s="662">
        <f>'Report 5D'!$AC$59</f>
        <v>0</v>
      </c>
      <c r="DL74" s="662">
        <f>'Report 5D'!$AC$60</f>
        <v>0</v>
      </c>
      <c r="DM74" s="662">
        <f>'Report 5D'!$AC$61</f>
        <v>0</v>
      </c>
      <c r="DN74" s="662">
        <f>'Report 5D'!$AC$62</f>
        <v>0</v>
      </c>
      <c r="DO74" s="662">
        <f>'Report 5D'!$AC$63</f>
        <v>0</v>
      </c>
      <c r="DP74" s="662">
        <f>'Report 5D'!$AC$64</f>
        <v>0</v>
      </c>
      <c r="DQ74" s="662">
        <f>'Report 5D'!$AC$65</f>
        <v>0</v>
      </c>
    </row>
    <row r="75" spans="1:122">
      <c r="B75" s="653" t="s">
        <v>463</v>
      </c>
      <c r="C75" s="654">
        <v>1</v>
      </c>
      <c r="D75" s="655" t="str">
        <f>'Information Input'!$M$14</f>
        <v xml:space="preserve">      -      </v>
      </c>
      <c r="E75" s="655" t="s">
        <v>24</v>
      </c>
      <c r="F75" s="656">
        <f t="shared" si="18"/>
        <v>43466</v>
      </c>
      <c r="G75" s="656">
        <f t="shared" si="19"/>
        <v>43555</v>
      </c>
      <c r="H75" s="656">
        <f>'Information Input'!$H$35</f>
        <v>43555</v>
      </c>
      <c r="I75" s="655" t="str">
        <f>'Information Input'!$J$22</f>
        <v>Quarterly</v>
      </c>
      <c r="J75" s="656">
        <f>'Information Input'!$H$30</f>
        <v>43555</v>
      </c>
      <c r="K75" s="655">
        <f>'Information Input'!$J$18</f>
        <v>2019</v>
      </c>
      <c r="L75" s="657" t="s">
        <v>365</v>
      </c>
      <c r="M75" s="658" t="s">
        <v>370</v>
      </c>
      <c r="N75" s="659" t="s">
        <v>462</v>
      </c>
      <c r="O75" s="660" t="s">
        <v>449</v>
      </c>
      <c r="P75" s="655">
        <v>65</v>
      </c>
      <c r="Q75" s="659" t="s">
        <v>398</v>
      </c>
      <c r="R75" s="659" t="s">
        <v>268</v>
      </c>
      <c r="S75" s="661">
        <f>'Report 1'!$C$18</f>
        <v>0</v>
      </c>
      <c r="T75" s="662">
        <f>'Report 1'!$C$86</f>
        <v>0</v>
      </c>
      <c r="U75" s="663">
        <f>'Report 1'!$C$172</f>
        <v>0</v>
      </c>
      <c r="AL75" s="664" t="s">
        <v>463</v>
      </c>
      <c r="AM75" s="665">
        <v>2</v>
      </c>
      <c r="AN75" s="665" t="str">
        <f>'Information Input'!$M$14</f>
        <v xml:space="preserve">      -      </v>
      </c>
      <c r="AO75" s="665" t="s">
        <v>25</v>
      </c>
      <c r="AP75" s="656">
        <f t="shared" si="25"/>
        <v>43556</v>
      </c>
      <c r="AQ75" s="656">
        <f t="shared" si="26"/>
        <v>43646</v>
      </c>
      <c r="AR75" s="656">
        <f>'Information Input'!$H$35</f>
        <v>43555</v>
      </c>
      <c r="AS75" s="665" t="str">
        <f>'Information Input'!$J$22</f>
        <v>Quarterly</v>
      </c>
      <c r="AT75" s="656">
        <f>'Information Input'!$H$30</f>
        <v>43555</v>
      </c>
      <c r="AU75" s="665">
        <f>'Information Input'!$J$18</f>
        <v>2019</v>
      </c>
      <c r="AV75" s="665">
        <v>208</v>
      </c>
      <c r="AW75" s="665" t="s">
        <v>370</v>
      </c>
      <c r="AX75" s="665" t="s">
        <v>462</v>
      </c>
      <c r="AY75" s="666" t="s">
        <v>446</v>
      </c>
      <c r="AZ75" s="665">
        <v>32</v>
      </c>
      <c r="BA75" s="667" t="s">
        <v>551</v>
      </c>
      <c r="BB75" s="661" t="s">
        <v>158</v>
      </c>
      <c r="BC75" s="668">
        <f>'Report 2'!$O$39</f>
        <v>0</v>
      </c>
      <c r="BD75" s="668">
        <f>'Report 2'!$P$39</f>
        <v>0</v>
      </c>
      <c r="BE75" s="668">
        <f>'Report 2'!$Q$39</f>
        <v>0</v>
      </c>
      <c r="BF75" s="668">
        <f>'Report 2'!$R$39</f>
        <v>0</v>
      </c>
      <c r="BG75" s="668">
        <f>'Report 2'!$S$39</f>
        <v>0</v>
      </c>
      <c r="BH75" s="668">
        <f>'Report 2'!$T$39</f>
        <v>0</v>
      </c>
      <c r="BI75" s="668">
        <f>'Report 2'!$U$39</f>
        <v>0</v>
      </c>
      <c r="CC75" s="660" t="s">
        <v>463</v>
      </c>
      <c r="CD75" s="1000" t="s">
        <v>447</v>
      </c>
      <c r="CE75" s="1000" t="str">
        <f>'Information Input'!$M$14</f>
        <v xml:space="preserve">      -      </v>
      </c>
      <c r="CF75" s="669" t="s">
        <v>25</v>
      </c>
      <c r="CG75" s="670">
        <f t="shared" si="22"/>
        <v>43556</v>
      </c>
      <c r="CH75" s="670">
        <f t="shared" si="23"/>
        <v>43646</v>
      </c>
      <c r="CI75" s="670">
        <f>'Information Input'!$H$35</f>
        <v>43555</v>
      </c>
      <c r="CJ75" s="669" t="str">
        <f>'Information Input'!$J$22</f>
        <v>Quarterly</v>
      </c>
      <c r="CK75" s="670">
        <f>'Information Input'!$H$30</f>
        <v>43555</v>
      </c>
      <c r="CL75" s="669">
        <f>'Information Input'!$J$18</f>
        <v>2019</v>
      </c>
      <c r="CM75" s="1001" t="s">
        <v>365</v>
      </c>
      <c r="CN75" s="1000" t="s">
        <v>370</v>
      </c>
      <c r="CO75" s="660" t="s">
        <v>462</v>
      </c>
      <c r="CP75" s="660" t="str">
        <f t="shared" si="27"/>
        <v>Health Care</v>
      </c>
      <c r="CQ75" s="669">
        <v>34</v>
      </c>
      <c r="CR75" s="660" t="s">
        <v>113</v>
      </c>
      <c r="CS75" s="660" t="s">
        <v>158</v>
      </c>
      <c r="CT75" s="1002">
        <f>'Report 1'!$D$18</f>
        <v>0</v>
      </c>
      <c r="CU75" s="1003">
        <f>SUMIF('Report 4A'!$G$16:$G$95,$CQ75,'Report 4A'!$L$16:$L$95)</f>
        <v>0</v>
      </c>
      <c r="CV75" s="1004">
        <f t="shared" si="20"/>
        <v>0</v>
      </c>
      <c r="CX75" s="664" t="s">
        <v>463</v>
      </c>
      <c r="CY75" s="655" t="s">
        <v>284</v>
      </c>
      <c r="CZ75" s="655" t="str">
        <f>'Information Input'!$M$14</f>
        <v xml:space="preserve">      -      </v>
      </c>
      <c r="DA75" s="656">
        <f>'Information Input'!$H$35</f>
        <v>43555</v>
      </c>
      <c r="DB75" s="655" t="str">
        <f>'Information Input'!$J$22</f>
        <v>Quarterly</v>
      </c>
      <c r="DC75" s="670">
        <f>'Information Input'!$H$30</f>
        <v>43555</v>
      </c>
      <c r="DD75" s="671" t="str">
        <f t="shared" si="21"/>
        <v>201612</v>
      </c>
      <c r="DE75" s="659" t="s">
        <v>462</v>
      </c>
      <c r="DF75" s="659" t="s">
        <v>455</v>
      </c>
      <c r="DG75" s="662">
        <f>'Report 5D'!$AD$55</f>
        <v>0</v>
      </c>
      <c r="DH75" s="668">
        <f>'Report 5D'!$AD$56</f>
        <v>0</v>
      </c>
      <c r="DI75" s="662">
        <f>'Report 5D'!$AD$57</f>
        <v>0</v>
      </c>
      <c r="DJ75" s="662">
        <f>'Report 5D'!$AD$58</f>
        <v>0</v>
      </c>
      <c r="DK75" s="662">
        <f>'Report 5D'!$AD$59</f>
        <v>0</v>
      </c>
      <c r="DL75" s="662">
        <f>'Report 5D'!$AD$60</f>
        <v>0</v>
      </c>
      <c r="DM75" s="662">
        <f>'Report 5D'!$AD$61</f>
        <v>0</v>
      </c>
      <c r="DN75" s="662">
        <f>'Report 5D'!$AD$62</f>
        <v>0</v>
      </c>
      <c r="DO75" s="662">
        <f>'Report 5D'!$AD$63</f>
        <v>0</v>
      </c>
      <c r="DP75" s="662">
        <f>'Report 5D'!$AD$64</f>
        <v>0</v>
      </c>
      <c r="DQ75" s="662">
        <f>'Report 5D'!$AD$65</f>
        <v>0</v>
      </c>
    </row>
    <row r="76" spans="1:122">
      <c r="B76" s="653" t="s">
        <v>463</v>
      </c>
      <c r="C76" s="654">
        <v>1</v>
      </c>
      <c r="D76" s="655" t="str">
        <f>'Information Input'!$M$14</f>
        <v xml:space="preserve">      -      </v>
      </c>
      <c r="E76" s="655" t="s">
        <v>24</v>
      </c>
      <c r="F76" s="656">
        <f t="shared" ref="F76:F82" si="28">DATE(K76,1,1)</f>
        <v>43466</v>
      </c>
      <c r="G76" s="656">
        <f t="shared" ref="G76:G82" si="29">DATE(K76,3,31)</f>
        <v>43555</v>
      </c>
      <c r="H76" s="656">
        <f>'Information Input'!$H$35</f>
        <v>43555</v>
      </c>
      <c r="I76" s="655" t="str">
        <f>'Information Input'!$J$22</f>
        <v>Quarterly</v>
      </c>
      <c r="J76" s="656">
        <f>'Information Input'!$H$30</f>
        <v>43555</v>
      </c>
      <c r="K76" s="655">
        <f>'Information Input'!$J$18</f>
        <v>2019</v>
      </c>
      <c r="L76" s="657" t="s">
        <v>365</v>
      </c>
      <c r="M76" s="658" t="s">
        <v>370</v>
      </c>
      <c r="N76" s="659" t="s">
        <v>462</v>
      </c>
      <c r="O76" s="660" t="s">
        <v>453</v>
      </c>
      <c r="P76" s="655">
        <v>66</v>
      </c>
      <c r="Q76" s="659" t="s">
        <v>32</v>
      </c>
      <c r="R76" s="659" t="s">
        <v>268</v>
      </c>
      <c r="S76" s="661">
        <f>'Report 1'!$C$18</f>
        <v>0</v>
      </c>
      <c r="T76" s="662">
        <f>'Report 1'!$C$87</f>
        <v>0</v>
      </c>
      <c r="U76" s="663">
        <f>'Report 1'!$C$173</f>
        <v>0</v>
      </c>
      <c r="AL76" s="664" t="s">
        <v>463</v>
      </c>
      <c r="AM76" s="665">
        <v>2</v>
      </c>
      <c r="AN76" s="665" t="str">
        <f>'Information Input'!$M$14</f>
        <v xml:space="preserve">      -      </v>
      </c>
      <c r="AO76" s="665" t="s">
        <v>25</v>
      </c>
      <c r="AP76" s="656">
        <f t="shared" si="25"/>
        <v>43556</v>
      </c>
      <c r="AQ76" s="656">
        <f t="shared" si="26"/>
        <v>43646</v>
      </c>
      <c r="AR76" s="656">
        <f>'Information Input'!$H$35</f>
        <v>43555</v>
      </c>
      <c r="AS76" s="665" t="str">
        <f>'Information Input'!$J$22</f>
        <v>Quarterly</v>
      </c>
      <c r="AT76" s="656">
        <f>'Information Input'!$H$30</f>
        <v>43555</v>
      </c>
      <c r="AU76" s="665">
        <f>'Information Input'!$J$18</f>
        <v>2019</v>
      </c>
      <c r="AV76" s="665">
        <v>208</v>
      </c>
      <c r="AW76" s="665" t="s">
        <v>370</v>
      </c>
      <c r="AX76" s="665" t="s">
        <v>462</v>
      </c>
      <c r="AY76" s="666" t="s">
        <v>446</v>
      </c>
      <c r="AZ76" s="665">
        <v>33</v>
      </c>
      <c r="BA76" s="667" t="s">
        <v>112</v>
      </c>
      <c r="BB76" s="661" t="s">
        <v>156</v>
      </c>
      <c r="BC76" s="668">
        <f>'Report 2'!$O$40</f>
        <v>0</v>
      </c>
      <c r="BD76" s="668">
        <f>'Report 2'!$P$40</f>
        <v>0</v>
      </c>
      <c r="BE76" s="668">
        <f>'Report 2'!$Q$40</f>
        <v>0</v>
      </c>
      <c r="BF76" s="668">
        <f>'Report 2'!$R$40</f>
        <v>0</v>
      </c>
      <c r="BG76" s="668">
        <f>'Report 2'!$S$40</f>
        <v>0</v>
      </c>
      <c r="BH76" s="668">
        <f>'Report 2'!$T$40</f>
        <v>0</v>
      </c>
      <c r="BI76" s="668">
        <f>'Report 2'!$U$40</f>
        <v>0</v>
      </c>
      <c r="CC76" s="660" t="s">
        <v>463</v>
      </c>
      <c r="CD76" s="1000" t="s">
        <v>447</v>
      </c>
      <c r="CE76" s="1000" t="str">
        <f>'Information Input'!$M$14</f>
        <v xml:space="preserve">      -      </v>
      </c>
      <c r="CF76" s="669" t="s">
        <v>25</v>
      </c>
      <c r="CG76" s="670">
        <f t="shared" si="22"/>
        <v>43556</v>
      </c>
      <c r="CH76" s="670">
        <f t="shared" si="23"/>
        <v>43646</v>
      </c>
      <c r="CI76" s="670">
        <f>'Information Input'!$H$35</f>
        <v>43555</v>
      </c>
      <c r="CJ76" s="669" t="str">
        <f>'Information Input'!$J$22</f>
        <v>Quarterly</v>
      </c>
      <c r="CK76" s="670">
        <f>'Information Input'!$H$30</f>
        <v>43555</v>
      </c>
      <c r="CL76" s="669">
        <f>'Information Input'!$J$18</f>
        <v>2019</v>
      </c>
      <c r="CM76" s="1001" t="s">
        <v>365</v>
      </c>
      <c r="CN76" s="1000" t="s">
        <v>370</v>
      </c>
      <c r="CO76" s="660" t="s">
        <v>462</v>
      </c>
      <c r="CP76" s="660" t="str">
        <f t="shared" si="27"/>
        <v>Health Care</v>
      </c>
      <c r="CQ76" s="669">
        <v>35</v>
      </c>
      <c r="CR76" s="660" t="s">
        <v>133</v>
      </c>
      <c r="CS76" s="660" t="s">
        <v>151</v>
      </c>
      <c r="CT76" s="1002">
        <f>'Report 1'!$D$18</f>
        <v>0</v>
      </c>
      <c r="CU76" s="1003">
        <f>SUMIF('Report 4A'!$G$16:$G$95,$CQ76,'Report 4A'!$L$16:$L$95)</f>
        <v>0</v>
      </c>
      <c r="CV76" s="1004">
        <f t="shared" si="20"/>
        <v>0</v>
      </c>
      <c r="CX76" s="664" t="s">
        <v>463</v>
      </c>
      <c r="CY76" s="655" t="s">
        <v>284</v>
      </c>
      <c r="CZ76" s="655" t="str">
        <f>'Information Input'!$M$14</f>
        <v xml:space="preserve">      -      </v>
      </c>
      <c r="DA76" s="656">
        <f>'Information Input'!$H$35</f>
        <v>43555</v>
      </c>
      <c r="DB76" s="655" t="str">
        <f>'Information Input'!$J$22</f>
        <v>Quarterly</v>
      </c>
      <c r="DC76" s="670">
        <f>'Information Input'!$H$30</f>
        <v>43555</v>
      </c>
      <c r="DD76" s="671" t="str">
        <f t="shared" si="21"/>
        <v>201611</v>
      </c>
      <c r="DE76" s="659" t="s">
        <v>462</v>
      </c>
      <c r="DF76" s="659" t="s">
        <v>455</v>
      </c>
      <c r="DG76" s="662">
        <f>'Report 5D'!$AE$55</f>
        <v>0</v>
      </c>
      <c r="DH76" s="668">
        <f>'Report 5D'!$AE$56</f>
        <v>0</v>
      </c>
      <c r="DI76" s="662">
        <f>'Report 5D'!$AE$57</f>
        <v>0</v>
      </c>
      <c r="DJ76" s="662">
        <f>'Report 5D'!$AE$58</f>
        <v>0</v>
      </c>
      <c r="DK76" s="662">
        <f>'Report 5D'!$AE$59</f>
        <v>0</v>
      </c>
      <c r="DL76" s="662">
        <f>'Report 5D'!$AE$60</f>
        <v>0</v>
      </c>
      <c r="DM76" s="662">
        <f>'Report 5D'!$AE$61</f>
        <v>0</v>
      </c>
      <c r="DN76" s="662">
        <f>'Report 5D'!$AE$62</f>
        <v>0</v>
      </c>
      <c r="DO76" s="662">
        <f>'Report 5D'!$AE$63</f>
        <v>0</v>
      </c>
      <c r="DP76" s="662">
        <f>'Report 5D'!$AE$64</f>
        <v>0</v>
      </c>
      <c r="DQ76" s="662">
        <f>'Report 5D'!$AE$65</f>
        <v>0</v>
      </c>
    </row>
    <row r="77" spans="1:122">
      <c r="B77" s="653" t="s">
        <v>463</v>
      </c>
      <c r="C77" s="654">
        <v>1</v>
      </c>
      <c r="D77" s="655" t="str">
        <f>'Information Input'!$M$14</f>
        <v xml:space="preserve">      -      </v>
      </c>
      <c r="E77" s="655" t="s">
        <v>24</v>
      </c>
      <c r="F77" s="656">
        <f t="shared" si="28"/>
        <v>43466</v>
      </c>
      <c r="G77" s="656">
        <f t="shared" si="29"/>
        <v>43555</v>
      </c>
      <c r="H77" s="656">
        <f>'Information Input'!$H$35</f>
        <v>43555</v>
      </c>
      <c r="I77" s="655" t="str">
        <f>'Information Input'!$J$22</f>
        <v>Quarterly</v>
      </c>
      <c r="J77" s="656">
        <f>'Information Input'!$H$30</f>
        <v>43555</v>
      </c>
      <c r="K77" s="655">
        <f>'Information Input'!$J$18</f>
        <v>2019</v>
      </c>
      <c r="L77" s="657" t="s">
        <v>365</v>
      </c>
      <c r="M77" s="658" t="s">
        <v>370</v>
      </c>
      <c r="N77" s="659" t="s">
        <v>462</v>
      </c>
      <c r="O77" s="660" t="s">
        <v>453</v>
      </c>
      <c r="P77" s="655">
        <v>67</v>
      </c>
      <c r="Q77" s="659" t="s">
        <v>44</v>
      </c>
      <c r="R77" s="659" t="s">
        <v>268</v>
      </c>
      <c r="S77" s="661">
        <f>'Report 1'!$C$18</f>
        <v>0</v>
      </c>
      <c r="T77" s="662">
        <f>'Report 1'!$C$88</f>
        <v>0</v>
      </c>
      <c r="U77" s="663">
        <f>'Report 1'!$C$174</f>
        <v>0</v>
      </c>
      <c r="AL77" s="664" t="s">
        <v>463</v>
      </c>
      <c r="AM77" s="665">
        <v>2</v>
      </c>
      <c r="AN77" s="665" t="str">
        <f>'Information Input'!$M$14</f>
        <v xml:space="preserve">      -      </v>
      </c>
      <c r="AO77" s="665" t="s">
        <v>25</v>
      </c>
      <c r="AP77" s="656">
        <f t="shared" si="25"/>
        <v>43556</v>
      </c>
      <c r="AQ77" s="656">
        <f t="shared" si="26"/>
        <v>43646</v>
      </c>
      <c r="AR77" s="656">
        <f>'Information Input'!$H$35</f>
        <v>43555</v>
      </c>
      <c r="AS77" s="665" t="str">
        <f>'Information Input'!$J$22</f>
        <v>Quarterly</v>
      </c>
      <c r="AT77" s="656">
        <f>'Information Input'!$H$30</f>
        <v>43555</v>
      </c>
      <c r="AU77" s="665">
        <f>'Information Input'!$J$18</f>
        <v>2019</v>
      </c>
      <c r="AV77" s="665">
        <v>208</v>
      </c>
      <c r="AW77" s="665" t="s">
        <v>370</v>
      </c>
      <c r="AX77" s="665" t="s">
        <v>462</v>
      </c>
      <c r="AY77" s="666" t="s">
        <v>446</v>
      </c>
      <c r="AZ77" s="665">
        <v>34</v>
      </c>
      <c r="BA77" s="667" t="s">
        <v>113</v>
      </c>
      <c r="BB77" s="661" t="s">
        <v>158</v>
      </c>
      <c r="BC77" s="668">
        <f>'Report 2'!$O$41</f>
        <v>0</v>
      </c>
      <c r="BD77" s="668">
        <f>'Report 2'!$P$41</f>
        <v>0</v>
      </c>
      <c r="BE77" s="668">
        <f>'Report 2'!$Q$41</f>
        <v>0</v>
      </c>
      <c r="BF77" s="668">
        <f>'Report 2'!$R$41</f>
        <v>0</v>
      </c>
      <c r="BG77" s="668">
        <f>'Report 2'!$S$41</f>
        <v>0</v>
      </c>
      <c r="BH77" s="668">
        <f>'Report 2'!$T$41</f>
        <v>0</v>
      </c>
      <c r="BI77" s="668">
        <f>'Report 2'!$U$41</f>
        <v>0</v>
      </c>
      <c r="CC77" s="660" t="s">
        <v>463</v>
      </c>
      <c r="CD77" s="1000" t="s">
        <v>447</v>
      </c>
      <c r="CE77" s="1000" t="str">
        <f>'Information Input'!$M$14</f>
        <v xml:space="preserve">      -      </v>
      </c>
      <c r="CF77" s="669" t="s">
        <v>25</v>
      </c>
      <c r="CG77" s="670">
        <f t="shared" si="22"/>
        <v>43556</v>
      </c>
      <c r="CH77" s="670">
        <f t="shared" si="23"/>
        <v>43646</v>
      </c>
      <c r="CI77" s="670">
        <f>'Information Input'!$H$35</f>
        <v>43555</v>
      </c>
      <c r="CJ77" s="669" t="str">
        <f>'Information Input'!$J$22</f>
        <v>Quarterly</v>
      </c>
      <c r="CK77" s="670">
        <f>'Information Input'!$H$30</f>
        <v>43555</v>
      </c>
      <c r="CL77" s="669">
        <f>'Information Input'!$J$18</f>
        <v>2019</v>
      </c>
      <c r="CM77" s="1001" t="s">
        <v>365</v>
      </c>
      <c r="CN77" s="1000" t="s">
        <v>370</v>
      </c>
      <c r="CO77" s="660" t="s">
        <v>462</v>
      </c>
      <c r="CP77" s="660" t="str">
        <f t="shared" si="27"/>
        <v>Health Care</v>
      </c>
      <c r="CQ77" s="669">
        <v>36</v>
      </c>
      <c r="CR77" s="660" t="s">
        <v>552</v>
      </c>
      <c r="CS77" s="660" t="s">
        <v>151</v>
      </c>
      <c r="CT77" s="1002">
        <f>'Report 1'!$D$18</f>
        <v>0</v>
      </c>
      <c r="CU77" s="1003">
        <f>SUMIF('Report 4A'!$G$16:$G$95,$CQ77,'Report 4A'!$L$16:$L$95)</f>
        <v>0</v>
      </c>
      <c r="CV77" s="1004">
        <f t="shared" si="20"/>
        <v>0</v>
      </c>
      <c r="CX77" s="664" t="s">
        <v>463</v>
      </c>
      <c r="CY77" s="655" t="s">
        <v>284</v>
      </c>
      <c r="CZ77" s="655" t="str">
        <f>'Information Input'!$M$14</f>
        <v xml:space="preserve">      -      </v>
      </c>
      <c r="DA77" s="656">
        <f>'Information Input'!$H$35</f>
        <v>43555</v>
      </c>
      <c r="DB77" s="655" t="str">
        <f>'Information Input'!$J$22</f>
        <v>Quarterly</v>
      </c>
      <c r="DC77" s="670">
        <f>'Information Input'!$H$30</f>
        <v>43555</v>
      </c>
      <c r="DD77" s="671" t="str">
        <f t="shared" si="21"/>
        <v>201610</v>
      </c>
      <c r="DE77" s="659" t="s">
        <v>462</v>
      </c>
      <c r="DF77" s="659" t="s">
        <v>455</v>
      </c>
      <c r="DG77" s="662">
        <f>'Report 5D'!$AF$55</f>
        <v>0</v>
      </c>
      <c r="DH77" s="668">
        <f>'Report 5D'!$AF$56</f>
        <v>0</v>
      </c>
      <c r="DI77" s="662">
        <f>'Report 5D'!$AF$57</f>
        <v>0</v>
      </c>
      <c r="DJ77" s="662">
        <f>'Report 5D'!$AF$58</f>
        <v>0</v>
      </c>
      <c r="DK77" s="662">
        <f>'Report 5D'!$AF$59</f>
        <v>0</v>
      </c>
      <c r="DL77" s="662">
        <f>'Report 5D'!$AF$60</f>
        <v>0</v>
      </c>
      <c r="DM77" s="662">
        <f>'Report 5D'!$AF$61</f>
        <v>0</v>
      </c>
      <c r="DN77" s="662">
        <f>'Report 5D'!$AF$62</f>
        <v>0</v>
      </c>
      <c r="DO77" s="662">
        <f>'Report 5D'!$AF$63</f>
        <v>0</v>
      </c>
      <c r="DP77" s="662">
        <f>'Report 5D'!$AF$64</f>
        <v>0</v>
      </c>
      <c r="DQ77" s="662">
        <f>'Report 5D'!$AF$65</f>
        <v>0</v>
      </c>
    </row>
    <row r="78" spans="1:122">
      <c r="B78" s="653" t="s">
        <v>463</v>
      </c>
      <c r="C78" s="654">
        <v>1</v>
      </c>
      <c r="D78" s="655" t="str">
        <f>'Information Input'!$M$14</f>
        <v xml:space="preserve">      -      </v>
      </c>
      <c r="E78" s="655" t="s">
        <v>24</v>
      </c>
      <c r="F78" s="656">
        <f t="shared" si="28"/>
        <v>43466</v>
      </c>
      <c r="G78" s="656">
        <f t="shared" si="29"/>
        <v>43555</v>
      </c>
      <c r="H78" s="656">
        <f>'Information Input'!$H$35</f>
        <v>43555</v>
      </c>
      <c r="I78" s="655" t="str">
        <f>'Information Input'!$J$22</f>
        <v>Quarterly</v>
      </c>
      <c r="J78" s="656">
        <f>'Information Input'!$H$30</f>
        <v>43555</v>
      </c>
      <c r="K78" s="655">
        <f>'Information Input'!$J$18</f>
        <v>2019</v>
      </c>
      <c r="L78" s="657" t="s">
        <v>365</v>
      </c>
      <c r="M78" s="658" t="s">
        <v>370</v>
      </c>
      <c r="N78" s="659" t="s">
        <v>462</v>
      </c>
      <c r="O78" s="660" t="s">
        <v>453</v>
      </c>
      <c r="P78" s="655">
        <v>68</v>
      </c>
      <c r="Q78" s="659" t="s">
        <v>34</v>
      </c>
      <c r="R78" s="659" t="s">
        <v>268</v>
      </c>
      <c r="S78" s="661">
        <f>'Report 1'!$C$18</f>
        <v>0</v>
      </c>
      <c r="T78" s="662">
        <f>'Report 1'!$C$89</f>
        <v>0</v>
      </c>
      <c r="U78" s="663">
        <f>'Report 1'!$C$175</f>
        <v>0</v>
      </c>
      <c r="AL78" s="664" t="s">
        <v>463</v>
      </c>
      <c r="AM78" s="665">
        <v>2</v>
      </c>
      <c r="AN78" s="665" t="str">
        <f>'Information Input'!$M$14</f>
        <v xml:space="preserve">      -      </v>
      </c>
      <c r="AO78" s="665" t="s">
        <v>25</v>
      </c>
      <c r="AP78" s="656">
        <f t="shared" si="25"/>
        <v>43556</v>
      </c>
      <c r="AQ78" s="656">
        <f t="shared" si="26"/>
        <v>43646</v>
      </c>
      <c r="AR78" s="656">
        <f>'Information Input'!$H$35</f>
        <v>43555</v>
      </c>
      <c r="AS78" s="665" t="str">
        <f>'Information Input'!$J$22</f>
        <v>Quarterly</v>
      </c>
      <c r="AT78" s="656">
        <f>'Information Input'!$H$30</f>
        <v>43555</v>
      </c>
      <c r="AU78" s="665">
        <f>'Information Input'!$J$18</f>
        <v>2019</v>
      </c>
      <c r="AV78" s="665">
        <v>208</v>
      </c>
      <c r="AW78" s="665" t="s">
        <v>370</v>
      </c>
      <c r="AX78" s="665" t="s">
        <v>462</v>
      </c>
      <c r="AY78" s="666" t="s">
        <v>446</v>
      </c>
      <c r="AZ78" s="665">
        <v>35</v>
      </c>
      <c r="BA78" s="667" t="s">
        <v>133</v>
      </c>
      <c r="BB78" s="661" t="s">
        <v>151</v>
      </c>
      <c r="BC78" s="668">
        <f>'Report 2'!$O$42</f>
        <v>0</v>
      </c>
      <c r="BD78" s="668">
        <f>'Report 2'!$P$42</f>
        <v>0</v>
      </c>
      <c r="BE78" s="668">
        <f>'Report 2'!$Q$42</f>
        <v>0</v>
      </c>
      <c r="BF78" s="668">
        <f>'Report 2'!$R$42</f>
        <v>0</v>
      </c>
      <c r="BG78" s="668">
        <f>'Report 2'!$S$42</f>
        <v>0</v>
      </c>
      <c r="BH78" s="668">
        <f>'Report 2'!$T$42</f>
        <v>0</v>
      </c>
      <c r="BI78" s="668">
        <f>'Report 2'!$U$42</f>
        <v>0</v>
      </c>
      <c r="CC78" s="660" t="s">
        <v>463</v>
      </c>
      <c r="CD78" s="1000" t="s">
        <v>447</v>
      </c>
      <c r="CE78" s="1000" t="str">
        <f>'Information Input'!$M$14</f>
        <v xml:space="preserve">      -      </v>
      </c>
      <c r="CF78" s="669" t="s">
        <v>25</v>
      </c>
      <c r="CG78" s="670">
        <f t="shared" si="22"/>
        <v>43556</v>
      </c>
      <c r="CH78" s="670">
        <f t="shared" si="23"/>
        <v>43646</v>
      </c>
      <c r="CI78" s="670">
        <f>'Information Input'!$H$35</f>
        <v>43555</v>
      </c>
      <c r="CJ78" s="669" t="str">
        <f>'Information Input'!$J$22</f>
        <v>Quarterly</v>
      </c>
      <c r="CK78" s="670">
        <f>'Information Input'!$H$30</f>
        <v>43555</v>
      </c>
      <c r="CL78" s="669">
        <f>'Information Input'!$J$18</f>
        <v>2019</v>
      </c>
      <c r="CM78" s="1001" t="s">
        <v>365</v>
      </c>
      <c r="CN78" s="1000" t="s">
        <v>370</v>
      </c>
      <c r="CO78" s="660" t="s">
        <v>462</v>
      </c>
      <c r="CP78" s="660" t="str">
        <f t="shared" si="27"/>
        <v>Health Care</v>
      </c>
      <c r="CQ78" s="669">
        <v>37</v>
      </c>
      <c r="CR78" s="660" t="s">
        <v>553</v>
      </c>
      <c r="CS78" s="660" t="s">
        <v>152</v>
      </c>
      <c r="CT78" s="1002">
        <f>'Report 1'!$D$18</f>
        <v>0</v>
      </c>
      <c r="CU78" s="1003">
        <f>SUMIF('Report 4A'!$G$16:$G$95,$CQ78,'Report 4A'!$L$16:$L$95)</f>
        <v>0</v>
      </c>
      <c r="CV78" s="1004">
        <f t="shared" ref="CV78:CV111" si="30">IF(CT78&lt;&gt;0,CU78/CT78,0)</f>
        <v>0</v>
      </c>
      <c r="CX78" s="664" t="s">
        <v>463</v>
      </c>
      <c r="CY78" s="655" t="s">
        <v>284</v>
      </c>
      <c r="CZ78" s="655" t="str">
        <f>'Information Input'!$M$14</f>
        <v xml:space="preserve">      -      </v>
      </c>
      <c r="DA78" s="670">
        <f>'Information Input'!$H$35</f>
        <v>43555</v>
      </c>
      <c r="DB78" s="655" t="str">
        <f>'Information Input'!$J$22</f>
        <v>Quarterly</v>
      </c>
      <c r="DC78" s="670">
        <f>'Information Input'!$H$30</f>
        <v>43555</v>
      </c>
      <c r="DD78" s="671" t="str">
        <f t="shared" si="21"/>
        <v>201609</v>
      </c>
      <c r="DE78" s="659" t="s">
        <v>462</v>
      </c>
      <c r="DF78" s="659" t="s">
        <v>455</v>
      </c>
      <c r="DG78" s="662">
        <f>'Report 5D'!$AG$55</f>
        <v>0</v>
      </c>
      <c r="DH78" s="668">
        <f>'Report 5D'!$AG$56</f>
        <v>0</v>
      </c>
      <c r="DI78" s="662">
        <f>'Report 5D'!$AG$57</f>
        <v>0</v>
      </c>
      <c r="DJ78" s="662">
        <f>'Report 5D'!$AG$58</f>
        <v>0</v>
      </c>
      <c r="DK78" s="662">
        <f>'Report 5D'!$AG$59</f>
        <v>0</v>
      </c>
      <c r="DL78" s="662">
        <f>'Report 5D'!$AG$60</f>
        <v>0</v>
      </c>
      <c r="DM78" s="662">
        <f>'Report 5D'!$AG$61</f>
        <v>0</v>
      </c>
      <c r="DN78" s="662">
        <f>'Report 5D'!$AG$62</f>
        <v>0</v>
      </c>
      <c r="DO78" s="662">
        <f>'Report 5D'!$AG$63</f>
        <v>0</v>
      </c>
      <c r="DP78" s="662">
        <f>'Report 5D'!$AG$64</f>
        <v>0</v>
      </c>
      <c r="DQ78" s="662">
        <f>'Report 5D'!$AG$65</f>
        <v>0</v>
      </c>
    </row>
    <row r="79" spans="1:122">
      <c r="B79" s="653" t="s">
        <v>463</v>
      </c>
      <c r="C79" s="654">
        <v>1</v>
      </c>
      <c r="D79" s="655" t="str">
        <f>'Information Input'!$M$14</f>
        <v xml:space="preserve">      -      </v>
      </c>
      <c r="E79" s="655" t="s">
        <v>24</v>
      </c>
      <c r="F79" s="656">
        <f t="shared" si="28"/>
        <v>43466</v>
      </c>
      <c r="G79" s="656">
        <f t="shared" si="29"/>
        <v>43555</v>
      </c>
      <c r="H79" s="656">
        <f>'Information Input'!$H$35</f>
        <v>43555</v>
      </c>
      <c r="I79" s="655" t="str">
        <f>'Information Input'!$J$22</f>
        <v>Quarterly</v>
      </c>
      <c r="J79" s="656">
        <f>'Information Input'!$H$30</f>
        <v>43555</v>
      </c>
      <c r="K79" s="655">
        <f>'Information Input'!$J$18</f>
        <v>2019</v>
      </c>
      <c r="L79" s="657" t="s">
        <v>365</v>
      </c>
      <c r="M79" s="658" t="s">
        <v>370</v>
      </c>
      <c r="N79" s="659" t="s">
        <v>462</v>
      </c>
      <c r="O79" s="660" t="s">
        <v>453</v>
      </c>
      <c r="P79" s="655">
        <v>69</v>
      </c>
      <c r="Q79" s="659" t="s">
        <v>46</v>
      </c>
      <c r="R79" s="659" t="s">
        <v>268</v>
      </c>
      <c r="S79" s="661">
        <f>'Report 1'!$C$18</f>
        <v>0</v>
      </c>
      <c r="T79" s="662">
        <f>'Report 1'!$C$90</f>
        <v>0</v>
      </c>
      <c r="U79" s="663">
        <f>'Report 1'!$C$176</f>
        <v>0</v>
      </c>
      <c r="AL79" s="664" t="s">
        <v>463</v>
      </c>
      <c r="AM79" s="665">
        <v>2</v>
      </c>
      <c r="AN79" s="665" t="str">
        <f>'Information Input'!$M$14</f>
        <v xml:space="preserve">      -      </v>
      </c>
      <c r="AO79" s="665" t="s">
        <v>25</v>
      </c>
      <c r="AP79" s="656">
        <f t="shared" si="25"/>
        <v>43556</v>
      </c>
      <c r="AQ79" s="656">
        <f t="shared" si="26"/>
        <v>43646</v>
      </c>
      <c r="AR79" s="656">
        <f>'Information Input'!$H$35</f>
        <v>43555</v>
      </c>
      <c r="AS79" s="665" t="str">
        <f>'Information Input'!$J$22</f>
        <v>Quarterly</v>
      </c>
      <c r="AT79" s="656">
        <f>'Information Input'!$H$30</f>
        <v>43555</v>
      </c>
      <c r="AU79" s="665">
        <f>'Information Input'!$J$18</f>
        <v>2019</v>
      </c>
      <c r="AV79" s="665">
        <v>208</v>
      </c>
      <c r="AW79" s="665" t="s">
        <v>370</v>
      </c>
      <c r="AX79" s="665" t="s">
        <v>462</v>
      </c>
      <c r="AY79" s="666" t="s">
        <v>446</v>
      </c>
      <c r="AZ79" s="665">
        <v>36</v>
      </c>
      <c r="BA79" s="667" t="s">
        <v>552</v>
      </c>
      <c r="BB79" s="661" t="s">
        <v>151</v>
      </c>
      <c r="BC79" s="668">
        <f>'Report 2'!$O$43</f>
        <v>0</v>
      </c>
      <c r="BD79" s="668">
        <f>'Report 2'!$P$43</f>
        <v>0</v>
      </c>
      <c r="BE79" s="668">
        <f>'Report 2'!$Q$43</f>
        <v>0</v>
      </c>
      <c r="BF79" s="668">
        <f>'Report 2'!$R$43</f>
        <v>0</v>
      </c>
      <c r="BG79" s="668">
        <f>'Report 2'!$S$43</f>
        <v>0</v>
      </c>
      <c r="BH79" s="668">
        <f>'Report 2'!$T$43</f>
        <v>0</v>
      </c>
      <c r="BI79" s="668">
        <f>'Report 2'!$U$43</f>
        <v>0</v>
      </c>
      <c r="CC79" s="660" t="s">
        <v>463</v>
      </c>
      <c r="CD79" s="1000" t="s">
        <v>447</v>
      </c>
      <c r="CE79" s="1000" t="str">
        <f>'Information Input'!$M$14</f>
        <v xml:space="preserve">      -      </v>
      </c>
      <c r="CF79" s="669" t="s">
        <v>25</v>
      </c>
      <c r="CG79" s="670">
        <f t="shared" si="22"/>
        <v>43556</v>
      </c>
      <c r="CH79" s="670">
        <f t="shared" si="23"/>
        <v>43646</v>
      </c>
      <c r="CI79" s="670">
        <f>'Information Input'!$H$35</f>
        <v>43555</v>
      </c>
      <c r="CJ79" s="669" t="str">
        <f>'Information Input'!$J$22</f>
        <v>Quarterly</v>
      </c>
      <c r="CK79" s="670">
        <f>'Information Input'!$H$30</f>
        <v>43555</v>
      </c>
      <c r="CL79" s="669">
        <f>'Information Input'!$J$18</f>
        <v>2019</v>
      </c>
      <c r="CM79" s="1001" t="s">
        <v>365</v>
      </c>
      <c r="CN79" s="1000" t="s">
        <v>370</v>
      </c>
      <c r="CO79" s="660" t="s">
        <v>462</v>
      </c>
      <c r="CP79" s="660" t="str">
        <f t="shared" si="27"/>
        <v>Health Care</v>
      </c>
      <c r="CQ79" s="669">
        <v>38</v>
      </c>
      <c r="CR79" s="660" t="s">
        <v>554</v>
      </c>
      <c r="CS79" s="660" t="s">
        <v>156</v>
      </c>
      <c r="CT79" s="1002">
        <f>'Report 1'!$D$18</f>
        <v>0</v>
      </c>
      <c r="CU79" s="1003">
        <f>SUMIF('Report 4A'!$G$16:$G$95,$CQ79,'Report 4A'!$L$16:$L$95)</f>
        <v>0</v>
      </c>
      <c r="CV79" s="1004">
        <f t="shared" si="30"/>
        <v>0</v>
      </c>
      <c r="CX79" s="664" t="s">
        <v>463</v>
      </c>
      <c r="CY79" s="655" t="s">
        <v>284</v>
      </c>
      <c r="CZ79" s="655" t="str">
        <f>'Information Input'!$M$14</f>
        <v xml:space="preserve">      -      </v>
      </c>
      <c r="DA79" s="656">
        <f>'Information Input'!$H$35</f>
        <v>43555</v>
      </c>
      <c r="DB79" s="655" t="str">
        <f>'Information Input'!$J$22</f>
        <v>Quarterly</v>
      </c>
      <c r="DC79" s="670">
        <f>'Information Input'!$H$30</f>
        <v>43555</v>
      </c>
      <c r="DD79" s="671" t="str">
        <f t="shared" si="21"/>
        <v>201608</v>
      </c>
      <c r="DE79" s="659" t="s">
        <v>462</v>
      </c>
      <c r="DF79" s="659" t="s">
        <v>455</v>
      </c>
      <c r="DG79" s="662">
        <f>'Report 5D'!$AH$55</f>
        <v>0</v>
      </c>
      <c r="DH79" s="668">
        <f>'Report 5D'!$AH$56</f>
        <v>0</v>
      </c>
      <c r="DI79" s="662">
        <f>'Report 5D'!$AH$57</f>
        <v>0</v>
      </c>
      <c r="DJ79" s="662">
        <f>'Report 5D'!$AH$58</f>
        <v>0</v>
      </c>
      <c r="DK79" s="662">
        <f>'Report 5D'!$AH$59</f>
        <v>0</v>
      </c>
      <c r="DL79" s="662">
        <f>'Report 5D'!$AH$60</f>
        <v>0</v>
      </c>
      <c r="DM79" s="662">
        <f>'Report 5D'!$AH$61</f>
        <v>0</v>
      </c>
      <c r="DN79" s="662">
        <f>'Report 5D'!$AH$62</f>
        <v>0</v>
      </c>
      <c r="DO79" s="662">
        <f>'Report 5D'!$AH$63</f>
        <v>0</v>
      </c>
      <c r="DP79" s="662">
        <f>'Report 5D'!$AH$64</f>
        <v>0</v>
      </c>
      <c r="DQ79" s="662">
        <f>'Report 5D'!$AH$65</f>
        <v>0</v>
      </c>
    </row>
    <row r="80" spans="1:122">
      <c r="B80" s="653" t="s">
        <v>463</v>
      </c>
      <c r="C80" s="654">
        <v>1</v>
      </c>
      <c r="D80" s="655" t="str">
        <f>'Information Input'!$M$14</f>
        <v xml:space="preserve">      -      </v>
      </c>
      <c r="E80" s="655" t="s">
        <v>24</v>
      </c>
      <c r="F80" s="656">
        <f t="shared" si="28"/>
        <v>43466</v>
      </c>
      <c r="G80" s="656">
        <f t="shared" si="29"/>
        <v>43555</v>
      </c>
      <c r="H80" s="656">
        <f>'Information Input'!$H$35</f>
        <v>43555</v>
      </c>
      <c r="I80" s="655" t="str">
        <f>'Information Input'!$J$22</f>
        <v>Quarterly</v>
      </c>
      <c r="J80" s="656">
        <f>'Information Input'!$H$30</f>
        <v>43555</v>
      </c>
      <c r="K80" s="655">
        <f>'Information Input'!$J$18</f>
        <v>2019</v>
      </c>
      <c r="L80" s="657" t="s">
        <v>365</v>
      </c>
      <c r="M80" s="658" t="s">
        <v>370</v>
      </c>
      <c r="N80" s="659" t="s">
        <v>462</v>
      </c>
      <c r="O80" s="660" t="s">
        <v>454</v>
      </c>
      <c r="P80" s="655">
        <v>70</v>
      </c>
      <c r="Q80" s="659" t="s">
        <v>231</v>
      </c>
      <c r="R80" s="659" t="s">
        <v>268</v>
      </c>
      <c r="S80" s="661">
        <f>'Report 1'!$C$18</f>
        <v>0</v>
      </c>
      <c r="T80" s="662">
        <f>'Report 1'!$C$91</f>
        <v>0</v>
      </c>
      <c r="U80" s="663">
        <f>'Report 1'!$C$177</f>
        <v>0</v>
      </c>
      <c r="AL80" s="664" t="s">
        <v>463</v>
      </c>
      <c r="AM80" s="665">
        <v>2</v>
      </c>
      <c r="AN80" s="665" t="str">
        <f>'Information Input'!$M$14</f>
        <v xml:space="preserve">      -      </v>
      </c>
      <c r="AO80" s="665" t="s">
        <v>25</v>
      </c>
      <c r="AP80" s="656">
        <f t="shared" si="25"/>
        <v>43556</v>
      </c>
      <c r="AQ80" s="656">
        <f t="shared" si="26"/>
        <v>43646</v>
      </c>
      <c r="AR80" s="656">
        <f>'Information Input'!$H$35</f>
        <v>43555</v>
      </c>
      <c r="AS80" s="665" t="str">
        <f>'Information Input'!$J$22</f>
        <v>Quarterly</v>
      </c>
      <c r="AT80" s="656">
        <f>'Information Input'!$H$30</f>
        <v>43555</v>
      </c>
      <c r="AU80" s="665">
        <f>'Information Input'!$J$18</f>
        <v>2019</v>
      </c>
      <c r="AV80" s="665">
        <v>208</v>
      </c>
      <c r="AW80" s="665" t="s">
        <v>370</v>
      </c>
      <c r="AX80" s="665" t="s">
        <v>462</v>
      </c>
      <c r="AY80" s="666" t="s">
        <v>446</v>
      </c>
      <c r="AZ80" s="665">
        <v>37</v>
      </c>
      <c r="BA80" s="667" t="s">
        <v>553</v>
      </c>
      <c r="BB80" s="661" t="s">
        <v>152</v>
      </c>
      <c r="BC80" s="668">
        <f>'Report 2'!$O$44</f>
        <v>0</v>
      </c>
      <c r="BD80" s="668">
        <f>'Report 2'!$P$44</f>
        <v>0</v>
      </c>
      <c r="BE80" s="668">
        <f>'Report 2'!$Q$44</f>
        <v>0</v>
      </c>
      <c r="BF80" s="668">
        <f>'Report 2'!$R$44</f>
        <v>0</v>
      </c>
      <c r="BG80" s="668">
        <f>'Report 2'!$S$44</f>
        <v>0</v>
      </c>
      <c r="BH80" s="668">
        <f>'Report 2'!$T$44</f>
        <v>0</v>
      </c>
      <c r="BI80" s="668">
        <f>'Report 2'!$U$44</f>
        <v>0</v>
      </c>
      <c r="CC80" s="660" t="s">
        <v>463</v>
      </c>
      <c r="CD80" s="1000" t="s">
        <v>447</v>
      </c>
      <c r="CE80" s="1000" t="str">
        <f>'Information Input'!$M$14</f>
        <v xml:space="preserve">      -      </v>
      </c>
      <c r="CF80" s="669" t="s">
        <v>25</v>
      </c>
      <c r="CG80" s="670">
        <f t="shared" si="22"/>
        <v>43556</v>
      </c>
      <c r="CH80" s="670">
        <f t="shared" si="23"/>
        <v>43646</v>
      </c>
      <c r="CI80" s="670">
        <f>'Information Input'!$H$35</f>
        <v>43555</v>
      </c>
      <c r="CJ80" s="669" t="str">
        <f>'Information Input'!$J$22</f>
        <v>Quarterly</v>
      </c>
      <c r="CK80" s="670">
        <f>'Information Input'!$H$30</f>
        <v>43555</v>
      </c>
      <c r="CL80" s="669">
        <f>'Information Input'!$J$18</f>
        <v>2019</v>
      </c>
      <c r="CM80" s="1001" t="s">
        <v>365</v>
      </c>
      <c r="CN80" s="1000" t="s">
        <v>370</v>
      </c>
      <c r="CO80" s="660" t="s">
        <v>462</v>
      </c>
      <c r="CP80" s="660" t="str">
        <f t="shared" si="27"/>
        <v>Health Care</v>
      </c>
      <c r="CQ80" s="669">
        <v>39</v>
      </c>
      <c r="CR80" s="660" t="s">
        <v>649</v>
      </c>
      <c r="CS80" s="660" t="s">
        <v>156</v>
      </c>
      <c r="CT80" s="1002">
        <f>'Report 1'!$D$18</f>
        <v>0</v>
      </c>
      <c r="CU80" s="1003">
        <f>SUMIF('Report 4A'!$G$16:$G$95,$CQ80,'Report 4A'!$L$16:$L$95)</f>
        <v>0</v>
      </c>
      <c r="CV80" s="1004">
        <f t="shared" si="30"/>
        <v>0</v>
      </c>
      <c r="CX80" s="664" t="s">
        <v>463</v>
      </c>
      <c r="CY80" s="655" t="s">
        <v>284</v>
      </c>
      <c r="CZ80" s="655" t="str">
        <f>'Information Input'!$M$14</f>
        <v xml:space="preserve">      -      </v>
      </c>
      <c r="DA80" s="656">
        <f>'Information Input'!$H$35</f>
        <v>43555</v>
      </c>
      <c r="DB80" s="655" t="str">
        <f>'Information Input'!$J$22</f>
        <v>Quarterly</v>
      </c>
      <c r="DC80" s="670">
        <f>'Information Input'!$H$30</f>
        <v>43555</v>
      </c>
      <c r="DD80" s="671" t="str">
        <f t="shared" si="21"/>
        <v>201607</v>
      </c>
      <c r="DE80" s="659" t="s">
        <v>462</v>
      </c>
      <c r="DF80" s="659" t="s">
        <v>455</v>
      </c>
      <c r="DG80" s="662">
        <f>'Report 5D'!$AI$55</f>
        <v>0</v>
      </c>
      <c r="DH80" s="668">
        <f>'Report 5D'!$AI$56</f>
        <v>0</v>
      </c>
      <c r="DI80" s="662">
        <f>'Report 5D'!$AI$57</f>
        <v>0</v>
      </c>
      <c r="DJ80" s="662">
        <f>'Report 5D'!$AI$58</f>
        <v>0</v>
      </c>
      <c r="DK80" s="662">
        <f>'Report 5D'!$AI$59</f>
        <v>0</v>
      </c>
      <c r="DL80" s="662">
        <f>'Report 5D'!$AI$60</f>
        <v>0</v>
      </c>
      <c r="DM80" s="662">
        <f>'Report 5D'!$AI$61</f>
        <v>0</v>
      </c>
      <c r="DN80" s="662">
        <f>'Report 5D'!$AI$62</f>
        <v>0</v>
      </c>
      <c r="DO80" s="662">
        <f>'Report 5D'!$AI$63</f>
        <v>0</v>
      </c>
      <c r="DP80" s="662">
        <f>'Report 5D'!$AI$64</f>
        <v>0</v>
      </c>
      <c r="DQ80" s="662">
        <f>'Report 5D'!$AI$65</f>
        <v>0</v>
      </c>
    </row>
    <row r="81" spans="2:121">
      <c r="B81" s="653" t="s">
        <v>463</v>
      </c>
      <c r="C81" s="654">
        <v>1</v>
      </c>
      <c r="D81" s="655" t="str">
        <f>'Information Input'!$M$14</f>
        <v xml:space="preserve">      -      </v>
      </c>
      <c r="E81" s="655" t="s">
        <v>24</v>
      </c>
      <c r="F81" s="656">
        <f t="shared" si="28"/>
        <v>43466</v>
      </c>
      <c r="G81" s="656">
        <f t="shared" si="29"/>
        <v>43555</v>
      </c>
      <c r="H81" s="656">
        <f>'Information Input'!$H$35</f>
        <v>43555</v>
      </c>
      <c r="I81" s="655" t="str">
        <f>'Information Input'!$J$22</f>
        <v>Quarterly</v>
      </c>
      <c r="J81" s="656">
        <f>'Information Input'!$H$30</f>
        <v>43555</v>
      </c>
      <c r="K81" s="655">
        <f>'Information Input'!$J$18</f>
        <v>2019</v>
      </c>
      <c r="L81" s="657" t="s">
        <v>365</v>
      </c>
      <c r="M81" s="658" t="s">
        <v>370</v>
      </c>
      <c r="N81" s="659" t="s">
        <v>462</v>
      </c>
      <c r="O81" s="660" t="s">
        <v>454</v>
      </c>
      <c r="P81" s="655">
        <v>71</v>
      </c>
      <c r="Q81" s="659" t="s">
        <v>45</v>
      </c>
      <c r="R81" s="659" t="s">
        <v>268</v>
      </c>
      <c r="S81" s="661">
        <f>'Report 1'!$C$18</f>
        <v>0</v>
      </c>
      <c r="T81" s="662">
        <f>'Report 1'!$C$92</f>
        <v>0</v>
      </c>
      <c r="U81" s="663">
        <f>'Report 1'!$C$178</f>
        <v>0</v>
      </c>
      <c r="AL81" s="664" t="s">
        <v>463</v>
      </c>
      <c r="AM81" s="665">
        <v>2</v>
      </c>
      <c r="AN81" s="665" t="str">
        <f>'Information Input'!$M$14</f>
        <v xml:space="preserve">      -      </v>
      </c>
      <c r="AO81" s="665" t="s">
        <v>25</v>
      </c>
      <c r="AP81" s="656">
        <f t="shared" si="25"/>
        <v>43556</v>
      </c>
      <c r="AQ81" s="656">
        <f t="shared" si="26"/>
        <v>43646</v>
      </c>
      <c r="AR81" s="656">
        <f>'Information Input'!$H$35</f>
        <v>43555</v>
      </c>
      <c r="AS81" s="665" t="str">
        <f>'Information Input'!$J$22</f>
        <v>Quarterly</v>
      </c>
      <c r="AT81" s="656">
        <f>'Information Input'!$H$30</f>
        <v>43555</v>
      </c>
      <c r="AU81" s="665">
        <f>'Information Input'!$J$18</f>
        <v>2019</v>
      </c>
      <c r="AV81" s="665">
        <v>208</v>
      </c>
      <c r="AW81" s="665" t="s">
        <v>370</v>
      </c>
      <c r="AX81" s="665" t="s">
        <v>462</v>
      </c>
      <c r="AY81" s="666" t="s">
        <v>446</v>
      </c>
      <c r="AZ81" s="665">
        <v>38</v>
      </c>
      <c r="BA81" s="667" t="s">
        <v>554</v>
      </c>
      <c r="BB81" s="661" t="s">
        <v>156</v>
      </c>
      <c r="BC81" s="668">
        <f>'Report 2'!$O$45</f>
        <v>0</v>
      </c>
      <c r="BD81" s="668">
        <f>'Report 2'!$P$45</f>
        <v>0</v>
      </c>
      <c r="BE81" s="668">
        <f>'Report 2'!$Q$45</f>
        <v>0</v>
      </c>
      <c r="BF81" s="668">
        <f>'Report 2'!$R$45</f>
        <v>0</v>
      </c>
      <c r="BG81" s="668">
        <f>'Report 2'!$S$45</f>
        <v>0</v>
      </c>
      <c r="BH81" s="668">
        <f>'Report 2'!$T$45</f>
        <v>0</v>
      </c>
      <c r="BI81" s="668">
        <f>'Report 2'!$U$45</f>
        <v>0</v>
      </c>
      <c r="CC81" s="660" t="s">
        <v>463</v>
      </c>
      <c r="CD81" s="1000" t="s">
        <v>447</v>
      </c>
      <c r="CE81" s="1000" t="str">
        <f>'Information Input'!$M$14</f>
        <v xml:space="preserve">      -      </v>
      </c>
      <c r="CF81" s="669" t="s">
        <v>25</v>
      </c>
      <c r="CG81" s="670">
        <f t="shared" si="22"/>
        <v>43556</v>
      </c>
      <c r="CH81" s="670">
        <f t="shared" si="23"/>
        <v>43646</v>
      </c>
      <c r="CI81" s="670">
        <f>'Information Input'!$H$35</f>
        <v>43555</v>
      </c>
      <c r="CJ81" s="669" t="str">
        <f>'Information Input'!$J$22</f>
        <v>Quarterly</v>
      </c>
      <c r="CK81" s="670">
        <f>'Information Input'!$H$30</f>
        <v>43555</v>
      </c>
      <c r="CL81" s="669">
        <f>'Information Input'!$J$18</f>
        <v>2019</v>
      </c>
      <c r="CM81" s="1001" t="s">
        <v>365</v>
      </c>
      <c r="CN81" s="1000" t="s">
        <v>370</v>
      </c>
      <c r="CO81" s="660" t="s">
        <v>462</v>
      </c>
      <c r="CP81" s="660" t="str">
        <f t="shared" si="27"/>
        <v>Health Care</v>
      </c>
      <c r="CQ81" s="669">
        <v>40</v>
      </c>
      <c r="CR81" s="660" t="s">
        <v>650</v>
      </c>
      <c r="CS81" s="660" t="s">
        <v>158</v>
      </c>
      <c r="CT81" s="1002">
        <f>'Report 1'!$D$18</f>
        <v>0</v>
      </c>
      <c r="CU81" s="1003">
        <f>SUMIF('Report 4A'!$G$16:$G$95,$CQ81,'Report 4A'!$L$16:$L$95)</f>
        <v>0</v>
      </c>
      <c r="CV81" s="1004">
        <f t="shared" si="30"/>
        <v>0</v>
      </c>
      <c r="CX81" s="664" t="s">
        <v>463</v>
      </c>
      <c r="CY81" s="655" t="s">
        <v>284</v>
      </c>
      <c r="CZ81" s="655" t="str">
        <f>'Information Input'!$M$14</f>
        <v xml:space="preserve">      -      </v>
      </c>
      <c r="DA81" s="656">
        <f>'Information Input'!$H$35</f>
        <v>43555</v>
      </c>
      <c r="DB81" s="655" t="str">
        <f>'Information Input'!$J$22</f>
        <v>Quarterly</v>
      </c>
      <c r="DC81" s="670">
        <f>'Information Input'!$H$30</f>
        <v>43555</v>
      </c>
      <c r="DD81" s="671" t="str">
        <f t="shared" si="21"/>
        <v>201606</v>
      </c>
      <c r="DE81" s="659" t="s">
        <v>462</v>
      </c>
      <c r="DF81" s="659" t="s">
        <v>455</v>
      </c>
      <c r="DG81" s="662">
        <f>'Report 5D'!$AJ$55</f>
        <v>0</v>
      </c>
      <c r="DH81" s="668">
        <f>'Report 5D'!$AJ$56</f>
        <v>0</v>
      </c>
      <c r="DI81" s="662">
        <f>'Report 5D'!$AJ$57</f>
        <v>0</v>
      </c>
      <c r="DJ81" s="662">
        <f>'Report 5D'!$AJ$58</f>
        <v>0</v>
      </c>
      <c r="DK81" s="662">
        <f>'Report 5D'!$AJ$59</f>
        <v>0</v>
      </c>
      <c r="DL81" s="662">
        <f>'Report 5D'!$AJ$60</f>
        <v>0</v>
      </c>
      <c r="DM81" s="662">
        <f>'Report 5D'!$AJ$61</f>
        <v>0</v>
      </c>
      <c r="DN81" s="662">
        <f>'Report 5D'!$AJ$62</f>
        <v>0</v>
      </c>
      <c r="DO81" s="662">
        <f>'Report 5D'!$AJ$63</f>
        <v>0</v>
      </c>
      <c r="DP81" s="662">
        <f>'Report 5D'!$AJ$64</f>
        <v>0</v>
      </c>
      <c r="DQ81" s="662">
        <f>'Report 5D'!$AJ$65</f>
        <v>0</v>
      </c>
    </row>
    <row r="82" spans="2:121">
      <c r="B82" s="689" t="s">
        <v>463</v>
      </c>
      <c r="C82" s="690">
        <v>1</v>
      </c>
      <c r="D82" s="677" t="str">
        <f>'Information Input'!$M$14</f>
        <v xml:space="preserve">      -      </v>
      </c>
      <c r="E82" s="677" t="s">
        <v>24</v>
      </c>
      <c r="F82" s="678">
        <f t="shared" si="28"/>
        <v>43466</v>
      </c>
      <c r="G82" s="678">
        <f t="shared" si="29"/>
        <v>43555</v>
      </c>
      <c r="H82" s="678">
        <f>'Information Input'!$H$35</f>
        <v>43555</v>
      </c>
      <c r="I82" s="677" t="str">
        <f>'Information Input'!$J$22</f>
        <v>Quarterly</v>
      </c>
      <c r="J82" s="678">
        <f>'Information Input'!$H$30</f>
        <v>43555</v>
      </c>
      <c r="K82" s="677">
        <f>'Information Input'!$J$18</f>
        <v>2019</v>
      </c>
      <c r="L82" s="691" t="s">
        <v>365</v>
      </c>
      <c r="M82" s="692" t="s">
        <v>370</v>
      </c>
      <c r="N82" s="681" t="s">
        <v>462</v>
      </c>
      <c r="O82" s="693" t="s">
        <v>449</v>
      </c>
      <c r="P82" s="655">
        <v>72</v>
      </c>
      <c r="Q82" s="659" t="s">
        <v>503</v>
      </c>
      <c r="R82" s="681" t="s">
        <v>268</v>
      </c>
      <c r="S82" s="685">
        <f>'Report 1'!$C$18</f>
        <v>0</v>
      </c>
      <c r="T82" s="682">
        <f>'Report 1'!$C$93</f>
        <v>0</v>
      </c>
      <c r="U82" s="686">
        <f>'Report 1'!$C$179</f>
        <v>0</v>
      </c>
      <c r="AL82" s="664" t="s">
        <v>463</v>
      </c>
      <c r="AM82" s="665">
        <v>2</v>
      </c>
      <c r="AN82" s="665" t="str">
        <f>'Information Input'!$M$14</f>
        <v xml:space="preserve">      -      </v>
      </c>
      <c r="AO82" s="665" t="s">
        <v>25</v>
      </c>
      <c r="AP82" s="656">
        <f t="shared" si="25"/>
        <v>43556</v>
      </c>
      <c r="AQ82" s="656">
        <f t="shared" si="26"/>
        <v>43646</v>
      </c>
      <c r="AR82" s="656">
        <f>'Information Input'!$H$35</f>
        <v>43555</v>
      </c>
      <c r="AS82" s="665" t="str">
        <f>'Information Input'!$J$22</f>
        <v>Quarterly</v>
      </c>
      <c r="AT82" s="656">
        <f>'Information Input'!$H$30</f>
        <v>43555</v>
      </c>
      <c r="AU82" s="665">
        <f>'Information Input'!$J$18</f>
        <v>2019</v>
      </c>
      <c r="AV82" s="665">
        <v>208</v>
      </c>
      <c r="AW82" s="665" t="s">
        <v>370</v>
      </c>
      <c r="AX82" s="665" t="s">
        <v>462</v>
      </c>
      <c r="AY82" s="666" t="s">
        <v>446</v>
      </c>
      <c r="AZ82" s="665">
        <v>39</v>
      </c>
      <c r="BA82" s="659" t="s">
        <v>649</v>
      </c>
      <c r="BB82" s="661" t="s">
        <v>156</v>
      </c>
      <c r="BC82" s="668">
        <f>'Report 2'!$O$46</f>
        <v>0</v>
      </c>
      <c r="BD82" s="668">
        <f>'Report 2'!$P$46</f>
        <v>0</v>
      </c>
      <c r="BE82" s="668">
        <f>'Report 2'!$Q$46</f>
        <v>0</v>
      </c>
      <c r="BF82" s="668">
        <f>'Report 2'!$R$46</f>
        <v>0</v>
      </c>
      <c r="BG82" s="668">
        <f>'Report 2'!$S$46</f>
        <v>0</v>
      </c>
      <c r="BH82" s="668">
        <f>'Report 2'!$T$46</f>
        <v>0</v>
      </c>
      <c r="BI82" s="668">
        <f>'Report 2'!$U$46</f>
        <v>0</v>
      </c>
      <c r="CC82" s="660" t="s">
        <v>463</v>
      </c>
      <c r="CD82" s="1000" t="s">
        <v>447</v>
      </c>
      <c r="CE82" s="1000" t="str">
        <f>'Information Input'!$M$14</f>
        <v xml:space="preserve">      -      </v>
      </c>
      <c r="CF82" s="669" t="s">
        <v>25</v>
      </c>
      <c r="CG82" s="670">
        <f t="shared" si="22"/>
        <v>43556</v>
      </c>
      <c r="CH82" s="670">
        <f t="shared" si="23"/>
        <v>43646</v>
      </c>
      <c r="CI82" s="670">
        <f>'Information Input'!$H$35</f>
        <v>43555</v>
      </c>
      <c r="CJ82" s="669" t="str">
        <f>'Information Input'!$J$22</f>
        <v>Quarterly</v>
      </c>
      <c r="CK82" s="670">
        <f>'Information Input'!$H$30</f>
        <v>43555</v>
      </c>
      <c r="CL82" s="669">
        <f>'Information Input'!$J$18</f>
        <v>2019</v>
      </c>
      <c r="CM82" s="1001" t="s">
        <v>365</v>
      </c>
      <c r="CN82" s="1000" t="s">
        <v>370</v>
      </c>
      <c r="CO82" s="660" t="s">
        <v>462</v>
      </c>
      <c r="CP82" s="660" t="str">
        <f t="shared" si="27"/>
        <v>Health Care</v>
      </c>
      <c r="CQ82" s="669">
        <v>41</v>
      </c>
      <c r="CR82" s="660" t="s">
        <v>651</v>
      </c>
      <c r="CS82" s="660" t="s">
        <v>158</v>
      </c>
      <c r="CT82" s="1002">
        <f>'Report 1'!$D$18</f>
        <v>0</v>
      </c>
      <c r="CU82" s="1003">
        <f>SUMIF('Report 4A'!$G$16:$G$95,$CQ82,'Report 4A'!$L$16:$L$95)</f>
        <v>0</v>
      </c>
      <c r="CV82" s="1004">
        <f t="shared" si="30"/>
        <v>0</v>
      </c>
      <c r="CX82" s="664" t="s">
        <v>463</v>
      </c>
      <c r="CY82" s="655" t="s">
        <v>284</v>
      </c>
      <c r="CZ82" s="655" t="str">
        <f>'Information Input'!$M$14</f>
        <v xml:space="preserve">      -      </v>
      </c>
      <c r="DA82" s="656">
        <f>'Information Input'!$H$35</f>
        <v>43555</v>
      </c>
      <c r="DB82" s="655" t="str">
        <f>'Information Input'!$J$22</f>
        <v>Quarterly</v>
      </c>
      <c r="DC82" s="670">
        <f>'Information Input'!$H$30</f>
        <v>43555</v>
      </c>
      <c r="DD82" s="671" t="str">
        <f t="shared" si="21"/>
        <v>201605</v>
      </c>
      <c r="DE82" s="659" t="s">
        <v>462</v>
      </c>
      <c r="DF82" s="659" t="s">
        <v>455</v>
      </c>
      <c r="DG82" s="662">
        <f>'Report 5D'!$AK$55</f>
        <v>0</v>
      </c>
      <c r="DH82" s="668">
        <f>'Report 5D'!$AK$56</f>
        <v>0</v>
      </c>
      <c r="DI82" s="662">
        <f>'Report 5D'!$AK$57</f>
        <v>0</v>
      </c>
      <c r="DJ82" s="662">
        <f>'Report 5D'!$AK$58</f>
        <v>0</v>
      </c>
      <c r="DK82" s="662">
        <f>'Report 5D'!$AK$59</f>
        <v>0</v>
      </c>
      <c r="DL82" s="662">
        <f>'Report 5D'!$AK$60</f>
        <v>0</v>
      </c>
      <c r="DM82" s="662">
        <f>'Report 5D'!$AK$61</f>
        <v>0</v>
      </c>
      <c r="DN82" s="662">
        <f>'Report 5D'!$AK$62</f>
        <v>0</v>
      </c>
      <c r="DO82" s="662">
        <f>'Report 5D'!$AK$63</f>
        <v>0</v>
      </c>
      <c r="DP82" s="662">
        <f>'Report 5D'!$AK$64</f>
        <v>0</v>
      </c>
      <c r="DQ82" s="662">
        <f>'Report 5D'!$AK$65</f>
        <v>0</v>
      </c>
    </row>
    <row r="83" spans="2:121">
      <c r="B83" s="633" t="s">
        <v>463</v>
      </c>
      <c r="C83" s="634">
        <v>1</v>
      </c>
      <c r="D83" s="635" t="str">
        <f>'Information Input'!$M$14</f>
        <v xml:space="preserve">      -      </v>
      </c>
      <c r="E83" s="635" t="s">
        <v>25</v>
      </c>
      <c r="F83" s="636">
        <f t="shared" ref="F83:F114" si="31">DATE(K83,4,1)</f>
        <v>43556</v>
      </c>
      <c r="G83" s="636">
        <f t="shared" ref="G83:G114" si="32">DATE(K83,6,30)</f>
        <v>43646</v>
      </c>
      <c r="H83" s="637">
        <f>'Information Input'!$H$35</f>
        <v>43555</v>
      </c>
      <c r="I83" s="635" t="str">
        <f>'Information Input'!$J$22</f>
        <v>Quarterly</v>
      </c>
      <c r="J83" s="637">
        <f>'Information Input'!$H$30</f>
        <v>43555</v>
      </c>
      <c r="K83" s="635">
        <f>'Information Input'!$J$18</f>
        <v>2019</v>
      </c>
      <c r="L83" s="638" t="s">
        <v>365</v>
      </c>
      <c r="M83" s="639" t="s">
        <v>370</v>
      </c>
      <c r="N83" s="640" t="s">
        <v>462</v>
      </c>
      <c r="O83" s="641" t="s">
        <v>445</v>
      </c>
      <c r="P83" s="635">
        <v>2</v>
      </c>
      <c r="Q83" s="640" t="s">
        <v>12</v>
      </c>
      <c r="R83" s="640" t="s">
        <v>268</v>
      </c>
      <c r="S83" s="642">
        <f>'Report 1'!$D$18</f>
        <v>0</v>
      </c>
      <c r="T83" s="643">
        <f>'Report 1'!$D$20</f>
        <v>0</v>
      </c>
      <c r="U83" s="644">
        <f>'Report 1'!$D$106</f>
        <v>0</v>
      </c>
      <c r="AL83" s="664" t="s">
        <v>463</v>
      </c>
      <c r="AM83" s="665">
        <v>2</v>
      </c>
      <c r="AN83" s="665" t="str">
        <f>'Information Input'!$M$14</f>
        <v xml:space="preserve">      -      </v>
      </c>
      <c r="AO83" s="665" t="s">
        <v>25</v>
      </c>
      <c r="AP83" s="656">
        <f t="shared" si="25"/>
        <v>43556</v>
      </c>
      <c r="AQ83" s="656">
        <f t="shared" si="26"/>
        <v>43646</v>
      </c>
      <c r="AR83" s="656">
        <f>'Information Input'!$H$35</f>
        <v>43555</v>
      </c>
      <c r="AS83" s="665" t="str">
        <f>'Information Input'!$J$22</f>
        <v>Quarterly</v>
      </c>
      <c r="AT83" s="656">
        <f>'Information Input'!$H$30</f>
        <v>43555</v>
      </c>
      <c r="AU83" s="665">
        <f>'Information Input'!$J$18</f>
        <v>2019</v>
      </c>
      <c r="AV83" s="665">
        <v>208</v>
      </c>
      <c r="AW83" s="665" t="s">
        <v>370</v>
      </c>
      <c r="AX83" s="665" t="s">
        <v>462</v>
      </c>
      <c r="AY83" s="666" t="s">
        <v>446</v>
      </c>
      <c r="AZ83" s="665">
        <v>40</v>
      </c>
      <c r="BA83" s="659" t="s">
        <v>650</v>
      </c>
      <c r="BB83" s="661" t="s">
        <v>158</v>
      </c>
      <c r="BC83" s="668">
        <f>'Report 2'!$O$47</f>
        <v>0</v>
      </c>
      <c r="BD83" s="668">
        <f>'Report 2'!$P$47</f>
        <v>0</v>
      </c>
      <c r="BE83" s="668">
        <f>'Report 2'!$Q$47</f>
        <v>0</v>
      </c>
      <c r="BF83" s="668">
        <f>'Report 2'!$R$47</f>
        <v>0</v>
      </c>
      <c r="BG83" s="668">
        <f>'Report 2'!$S$47</f>
        <v>0</v>
      </c>
      <c r="BH83" s="668">
        <f>'Report 2'!$T$47</f>
        <v>0</v>
      </c>
      <c r="BI83" s="668">
        <f>'Report 2'!$U$47</f>
        <v>0</v>
      </c>
      <c r="CC83" s="660" t="s">
        <v>463</v>
      </c>
      <c r="CD83" s="1000" t="s">
        <v>447</v>
      </c>
      <c r="CE83" s="1000" t="str">
        <f>'Information Input'!$M$14</f>
        <v xml:space="preserve">      -      </v>
      </c>
      <c r="CF83" s="669" t="s">
        <v>25</v>
      </c>
      <c r="CG83" s="670">
        <f t="shared" ref="CG83:CG85" si="33">DATE(CL83,4,1)</f>
        <v>43556</v>
      </c>
      <c r="CH83" s="670">
        <f t="shared" ref="CH83:CH85" si="34">DATE(CL83,6,30)</f>
        <v>43646</v>
      </c>
      <c r="CI83" s="670">
        <f>'Information Input'!$H$35</f>
        <v>43555</v>
      </c>
      <c r="CJ83" s="669" t="str">
        <f>'Information Input'!$J$22</f>
        <v>Quarterly</v>
      </c>
      <c r="CK83" s="670">
        <f>'Information Input'!$H$30</f>
        <v>43555</v>
      </c>
      <c r="CL83" s="669">
        <f>'Information Input'!$J$18</f>
        <v>2019</v>
      </c>
      <c r="CM83" s="1001" t="s">
        <v>365</v>
      </c>
      <c r="CN83" s="1000" t="s">
        <v>370</v>
      </c>
      <c r="CO83" s="660" t="s">
        <v>462</v>
      </c>
      <c r="CP83" s="660" t="str">
        <f t="shared" ref="CP83" si="35">CP43</f>
        <v>Health Care</v>
      </c>
      <c r="CQ83" s="669">
        <v>42</v>
      </c>
      <c r="CR83" s="660" t="s">
        <v>617</v>
      </c>
      <c r="CS83" s="660" t="s">
        <v>156</v>
      </c>
      <c r="CT83" s="1002">
        <f>'Report 1'!$D$18</f>
        <v>0</v>
      </c>
      <c r="CU83" s="1003">
        <f>SUMIF('Report 4A'!$G$16:$G$95,$CQ83,'Report 4A'!$L$16:$L$95)</f>
        <v>0</v>
      </c>
      <c r="CV83" s="1004">
        <f t="shared" ref="CV83:CV85" si="36">IF(CT83&lt;&gt;0,CU83/CT83,0)</f>
        <v>0</v>
      </c>
      <c r="CX83" s="676" t="s">
        <v>463</v>
      </c>
      <c r="CY83" s="677" t="s">
        <v>284</v>
      </c>
      <c r="CZ83" s="677" t="str">
        <f>'Information Input'!$M$14</f>
        <v xml:space="preserve">      -      </v>
      </c>
      <c r="DA83" s="678">
        <f>'Information Input'!$H$35</f>
        <v>43555</v>
      </c>
      <c r="DB83" s="677" t="str">
        <f>'Information Input'!$J$22</f>
        <v>Quarterly</v>
      </c>
      <c r="DC83" s="679">
        <f>'Information Input'!$H$30</f>
        <v>43555</v>
      </c>
      <c r="DD83" s="680" t="str">
        <f t="shared" si="21"/>
        <v>201604</v>
      </c>
      <c r="DE83" s="681" t="s">
        <v>462</v>
      </c>
      <c r="DF83" s="681" t="s">
        <v>455</v>
      </c>
      <c r="DG83" s="682">
        <f>'Report 5D'!$AL$55</f>
        <v>0</v>
      </c>
      <c r="DH83" s="683">
        <f>'Report 5D'!$AL$56</f>
        <v>0</v>
      </c>
      <c r="DI83" s="682">
        <f>'Report 5D'!$AL$57</f>
        <v>0</v>
      </c>
      <c r="DJ83" s="682">
        <f>'Report 5D'!$AL$58</f>
        <v>0</v>
      </c>
      <c r="DK83" s="682">
        <f>'Report 5D'!$AL$59</f>
        <v>0</v>
      </c>
      <c r="DL83" s="682">
        <f>'Report 5D'!$AL$60</f>
        <v>0</v>
      </c>
      <c r="DM83" s="682">
        <f>'Report 5D'!$AL$61</f>
        <v>0</v>
      </c>
      <c r="DN83" s="682">
        <f>'Report 5D'!$AL$62</f>
        <v>0</v>
      </c>
      <c r="DO83" s="682">
        <f>'Report 5D'!$AL$63</f>
        <v>0</v>
      </c>
      <c r="DP83" s="682">
        <f>'Report 5D'!$AL$64</f>
        <v>0</v>
      </c>
      <c r="DQ83" s="682">
        <f>'Report 5D'!$AL$65</f>
        <v>0</v>
      </c>
    </row>
    <row r="84" spans="2:121">
      <c r="B84" s="653" t="s">
        <v>463</v>
      </c>
      <c r="C84" s="654">
        <v>1</v>
      </c>
      <c r="D84" s="655" t="str">
        <f>'Information Input'!$M$14</f>
        <v xml:space="preserve">      -      </v>
      </c>
      <c r="E84" s="655" t="s">
        <v>25</v>
      </c>
      <c r="F84" s="656">
        <f t="shared" si="31"/>
        <v>43556</v>
      </c>
      <c r="G84" s="656">
        <f t="shared" si="32"/>
        <v>43646</v>
      </c>
      <c r="H84" s="656">
        <f>'Information Input'!$H$35</f>
        <v>43555</v>
      </c>
      <c r="I84" s="655" t="str">
        <f>'Information Input'!$J$22</f>
        <v>Quarterly</v>
      </c>
      <c r="J84" s="656">
        <f>'Information Input'!$H$30</f>
        <v>43555</v>
      </c>
      <c r="K84" s="655">
        <f>'Information Input'!$J$18</f>
        <v>2019</v>
      </c>
      <c r="L84" s="657" t="s">
        <v>365</v>
      </c>
      <c r="M84" s="658" t="s">
        <v>370</v>
      </c>
      <c r="N84" s="659" t="s">
        <v>462</v>
      </c>
      <c r="O84" s="660" t="s">
        <v>445</v>
      </c>
      <c r="P84" s="655">
        <v>3</v>
      </c>
      <c r="Q84" s="659" t="s">
        <v>536</v>
      </c>
      <c r="R84" s="659" t="s">
        <v>268</v>
      </c>
      <c r="S84" s="661">
        <f>'Report 1'!$D$18</f>
        <v>0</v>
      </c>
      <c r="T84" s="662">
        <f>'Report 1'!$D$21</f>
        <v>0</v>
      </c>
      <c r="U84" s="663">
        <f>'Report 1'!$D$107</f>
        <v>0</v>
      </c>
      <c r="AL84" s="664" t="s">
        <v>463</v>
      </c>
      <c r="AM84" s="665">
        <v>2</v>
      </c>
      <c r="AN84" s="665" t="str">
        <f>'Information Input'!$M$14</f>
        <v xml:space="preserve">      -      </v>
      </c>
      <c r="AO84" s="665" t="s">
        <v>25</v>
      </c>
      <c r="AP84" s="656">
        <f t="shared" si="25"/>
        <v>43556</v>
      </c>
      <c r="AQ84" s="656">
        <f t="shared" si="26"/>
        <v>43646</v>
      </c>
      <c r="AR84" s="656">
        <f>'Information Input'!$H$35</f>
        <v>43555</v>
      </c>
      <c r="AS84" s="665" t="str">
        <f>'Information Input'!$J$22</f>
        <v>Quarterly</v>
      </c>
      <c r="AT84" s="656">
        <f>'Information Input'!$H$30</f>
        <v>43555</v>
      </c>
      <c r="AU84" s="665">
        <f>'Information Input'!$J$18</f>
        <v>2019</v>
      </c>
      <c r="AV84" s="665">
        <v>208</v>
      </c>
      <c r="AW84" s="665" t="s">
        <v>370</v>
      </c>
      <c r="AX84" s="665" t="s">
        <v>462</v>
      </c>
      <c r="AY84" s="666" t="s">
        <v>446</v>
      </c>
      <c r="AZ84" s="665">
        <v>41</v>
      </c>
      <c r="BA84" s="659" t="s">
        <v>651</v>
      </c>
      <c r="BB84" s="661" t="s">
        <v>158</v>
      </c>
      <c r="BC84" s="668">
        <f>'Report 2'!$O$48</f>
        <v>0</v>
      </c>
      <c r="BD84" s="668">
        <f>'Report 2'!$P$48</f>
        <v>0</v>
      </c>
      <c r="BE84" s="668">
        <f>'Report 2'!$Q$48</f>
        <v>0</v>
      </c>
      <c r="BF84" s="668">
        <f>'Report 2'!$R$48</f>
        <v>0</v>
      </c>
      <c r="BG84" s="668">
        <f>'Report 2'!$S$48</f>
        <v>0</v>
      </c>
      <c r="BH84" s="668">
        <f>'Report 2'!$T$48</f>
        <v>0</v>
      </c>
      <c r="BI84" s="668">
        <f>'Report 2'!$U$48</f>
        <v>0</v>
      </c>
      <c r="CC84" s="660" t="s">
        <v>463</v>
      </c>
      <c r="CD84" s="1000" t="s">
        <v>447</v>
      </c>
      <c r="CE84" s="1000" t="str">
        <f>'Information Input'!$M$14</f>
        <v xml:space="preserve">      -      </v>
      </c>
      <c r="CF84" s="669" t="s">
        <v>25</v>
      </c>
      <c r="CG84" s="670">
        <f t="shared" si="33"/>
        <v>43556</v>
      </c>
      <c r="CH84" s="670">
        <f t="shared" si="34"/>
        <v>43646</v>
      </c>
      <c r="CI84" s="670">
        <f>'Information Input'!$H$35</f>
        <v>43555</v>
      </c>
      <c r="CJ84" s="669" t="str">
        <f>'Information Input'!$J$22</f>
        <v>Quarterly</v>
      </c>
      <c r="CK84" s="670">
        <f>'Information Input'!$H$30</f>
        <v>43555</v>
      </c>
      <c r="CL84" s="669">
        <f>'Information Input'!$J$18</f>
        <v>2019</v>
      </c>
      <c r="CM84" s="1001" t="s">
        <v>365</v>
      </c>
      <c r="CN84" s="1000" t="s">
        <v>370</v>
      </c>
      <c r="CO84" s="660" t="s">
        <v>462</v>
      </c>
      <c r="CP84" s="660" t="str">
        <f t="shared" ref="CP84" si="37">CP44</f>
        <v>Health Care</v>
      </c>
      <c r="CQ84" s="669">
        <v>43</v>
      </c>
      <c r="CR84" s="660" t="s">
        <v>644</v>
      </c>
      <c r="CS84" s="660" t="s">
        <v>156</v>
      </c>
      <c r="CT84" s="1002">
        <f>'Report 1'!$D$18</f>
        <v>0</v>
      </c>
      <c r="CU84" s="1003">
        <f>SUMIF('Report 4A'!$G$16:$G$95,$CQ84,'Report 4A'!$L$16:$L$95)</f>
        <v>0</v>
      </c>
      <c r="CV84" s="1004">
        <f t="shared" si="36"/>
        <v>0</v>
      </c>
      <c r="CX84" s="645" t="s">
        <v>463</v>
      </c>
      <c r="CY84" s="635" t="s">
        <v>286</v>
      </c>
      <c r="CZ84" s="635" t="str">
        <f>'Information Input'!$M$14</f>
        <v xml:space="preserve">      -      </v>
      </c>
      <c r="DA84" s="637">
        <f>'Information Input'!$H$35</f>
        <v>43555</v>
      </c>
      <c r="DB84" s="635" t="str">
        <f>'Information Input'!$J$22</f>
        <v>Quarterly</v>
      </c>
      <c r="DC84" s="637">
        <f>'Information Input'!$H$30</f>
        <v>43555</v>
      </c>
      <c r="DD84" s="651" t="str">
        <f t="shared" si="21"/>
        <v>201903</v>
      </c>
      <c r="DE84" s="640" t="s">
        <v>462</v>
      </c>
      <c r="DF84" s="640" t="s">
        <v>456</v>
      </c>
      <c r="DG84" s="643">
        <f>'Report 5H'!$C$55</f>
        <v>0</v>
      </c>
      <c r="DH84" s="649">
        <f>'Report 5H'!$C$56</f>
        <v>0</v>
      </c>
      <c r="DI84" s="643">
        <f>'Report 5H'!$C$57</f>
        <v>0</v>
      </c>
      <c r="DJ84" s="643">
        <f>'Report 5H'!$C$58</f>
        <v>0</v>
      </c>
      <c r="DK84" s="643">
        <f>'Report 5H'!$C$59</f>
        <v>0</v>
      </c>
      <c r="DL84" s="643">
        <f>'Report 5H'!$C$60</f>
        <v>0</v>
      </c>
      <c r="DM84" s="643">
        <f>'Report 5H'!$C$61</f>
        <v>0</v>
      </c>
      <c r="DN84" s="643">
        <f>'Report 5H'!$C$62</f>
        <v>0</v>
      </c>
      <c r="DO84" s="643">
        <f>'Report 5H'!$C$63</f>
        <v>0</v>
      </c>
      <c r="DP84" s="643">
        <f>'Report 5H'!$C$64</f>
        <v>0</v>
      </c>
      <c r="DQ84" s="643">
        <f>'Report 5H'!$C$65</f>
        <v>0</v>
      </c>
    </row>
    <row r="85" spans="2:121">
      <c r="B85" s="653" t="s">
        <v>463</v>
      </c>
      <c r="C85" s="654">
        <v>1</v>
      </c>
      <c r="D85" s="655" t="str">
        <f>'Information Input'!$M$14</f>
        <v xml:space="preserve">      -      </v>
      </c>
      <c r="E85" s="655" t="s">
        <v>25</v>
      </c>
      <c r="F85" s="656">
        <f t="shared" si="31"/>
        <v>43556</v>
      </c>
      <c r="G85" s="656">
        <f t="shared" si="32"/>
        <v>43646</v>
      </c>
      <c r="H85" s="656">
        <f>'Information Input'!$H$35</f>
        <v>43555</v>
      </c>
      <c r="I85" s="655" t="str">
        <f>'Information Input'!$J$22</f>
        <v>Quarterly</v>
      </c>
      <c r="J85" s="656">
        <f>'Information Input'!$H$30</f>
        <v>43555</v>
      </c>
      <c r="K85" s="655">
        <f>'Information Input'!$J$18</f>
        <v>2019</v>
      </c>
      <c r="L85" s="657" t="s">
        <v>365</v>
      </c>
      <c r="M85" s="658" t="s">
        <v>370</v>
      </c>
      <c r="N85" s="659" t="s">
        <v>462</v>
      </c>
      <c r="O85" s="660" t="s">
        <v>445</v>
      </c>
      <c r="P85" s="655">
        <v>4</v>
      </c>
      <c r="Q85" s="659" t="s">
        <v>294</v>
      </c>
      <c r="R85" s="659" t="s">
        <v>268</v>
      </c>
      <c r="S85" s="661">
        <f>'Report 1'!$D$18</f>
        <v>0</v>
      </c>
      <c r="T85" s="662">
        <f>'Report 1'!$D$22</f>
        <v>0</v>
      </c>
      <c r="U85" s="663">
        <f>'Report 1'!$D$108</f>
        <v>0</v>
      </c>
      <c r="AL85" s="664" t="s">
        <v>463</v>
      </c>
      <c r="AM85" s="665">
        <v>2</v>
      </c>
      <c r="AN85" s="665" t="str">
        <f>'Information Input'!$M$14</f>
        <v xml:space="preserve">      -      </v>
      </c>
      <c r="AO85" s="665" t="s">
        <v>25</v>
      </c>
      <c r="AP85" s="656">
        <f t="shared" si="25"/>
        <v>43556</v>
      </c>
      <c r="AQ85" s="656">
        <f t="shared" si="26"/>
        <v>43646</v>
      </c>
      <c r="AR85" s="656">
        <f>'Information Input'!$H$35</f>
        <v>43555</v>
      </c>
      <c r="AS85" s="665" t="str">
        <f>'Information Input'!$J$22</f>
        <v>Quarterly</v>
      </c>
      <c r="AT85" s="656">
        <f>'Information Input'!$H$30</f>
        <v>43555</v>
      </c>
      <c r="AU85" s="665">
        <f>'Information Input'!$J$18</f>
        <v>2019</v>
      </c>
      <c r="AV85" s="665">
        <v>208</v>
      </c>
      <c r="AW85" s="665" t="s">
        <v>370</v>
      </c>
      <c r="AX85" s="665" t="s">
        <v>462</v>
      </c>
      <c r="AY85" s="666" t="s">
        <v>446</v>
      </c>
      <c r="AZ85" s="665">
        <v>42</v>
      </c>
      <c r="BA85" s="667" t="s">
        <v>617</v>
      </c>
      <c r="BB85" s="661" t="s">
        <v>156</v>
      </c>
      <c r="BC85" s="668">
        <f>'Report 2'!$O$49</f>
        <v>0</v>
      </c>
      <c r="BD85" s="668">
        <f>'Report 2'!$P$49</f>
        <v>0</v>
      </c>
      <c r="BE85" s="668">
        <f>'Report 2'!$Q$49</f>
        <v>0</v>
      </c>
      <c r="BF85" s="668">
        <f>'Report 2'!$R$49</f>
        <v>0</v>
      </c>
      <c r="BG85" s="668">
        <f>'Report 2'!$S$49</f>
        <v>0</v>
      </c>
      <c r="BH85" s="668">
        <f>'Report 2'!$T$49</f>
        <v>0</v>
      </c>
      <c r="BI85" s="668">
        <f>'Report 2'!$U$49</f>
        <v>0</v>
      </c>
      <c r="CC85" s="660" t="s">
        <v>463</v>
      </c>
      <c r="CD85" s="1000" t="s">
        <v>447</v>
      </c>
      <c r="CE85" s="1000" t="str">
        <f>'Information Input'!$M$14</f>
        <v xml:space="preserve">      -      </v>
      </c>
      <c r="CF85" s="669" t="s">
        <v>25</v>
      </c>
      <c r="CG85" s="670">
        <f t="shared" si="33"/>
        <v>43556</v>
      </c>
      <c r="CH85" s="670">
        <f t="shared" si="34"/>
        <v>43646</v>
      </c>
      <c r="CI85" s="670">
        <f>'Information Input'!$H$35</f>
        <v>43555</v>
      </c>
      <c r="CJ85" s="669" t="str">
        <f>'Information Input'!$J$22</f>
        <v>Quarterly</v>
      </c>
      <c r="CK85" s="670">
        <f>'Information Input'!$H$30</f>
        <v>43555</v>
      </c>
      <c r="CL85" s="669">
        <f>'Information Input'!$J$18</f>
        <v>2019</v>
      </c>
      <c r="CM85" s="1001" t="s">
        <v>365</v>
      </c>
      <c r="CN85" s="1000" t="s">
        <v>370</v>
      </c>
      <c r="CO85" s="660" t="s">
        <v>462</v>
      </c>
      <c r="CP85" s="660" t="str">
        <f t="shared" ref="CP85" si="38">CP45</f>
        <v>Additional Health Care</v>
      </c>
      <c r="CQ85" s="669">
        <v>45</v>
      </c>
      <c r="CR85" s="660" t="s">
        <v>166</v>
      </c>
      <c r="CS85" s="660" t="s">
        <v>268</v>
      </c>
      <c r="CT85" s="1002">
        <f>'Report 1'!$D$18</f>
        <v>0</v>
      </c>
      <c r="CU85" s="1003">
        <f>SUMIF('Report 4A'!$G$16:$G$95,$CQ85,'Report 4A'!$L$16:$L$95)</f>
        <v>0</v>
      </c>
      <c r="CV85" s="1004">
        <f t="shared" si="36"/>
        <v>0</v>
      </c>
      <c r="CX85" s="664" t="s">
        <v>463</v>
      </c>
      <c r="CY85" s="655" t="s">
        <v>286</v>
      </c>
      <c r="CZ85" s="655" t="str">
        <f>'Information Input'!$M$14</f>
        <v xml:space="preserve">      -      </v>
      </c>
      <c r="DA85" s="656">
        <f>'Information Input'!$H$35</f>
        <v>43555</v>
      </c>
      <c r="DB85" s="655" t="str">
        <f>'Information Input'!$J$22</f>
        <v>Quarterly</v>
      </c>
      <c r="DC85" s="670">
        <f>'Information Input'!$H$30</f>
        <v>43555</v>
      </c>
      <c r="DD85" s="671" t="str">
        <f t="shared" si="21"/>
        <v>201902</v>
      </c>
      <c r="DE85" s="659" t="s">
        <v>462</v>
      </c>
      <c r="DF85" s="659" t="s">
        <v>456</v>
      </c>
      <c r="DG85" s="662">
        <f>'Report 5H'!$D$55</f>
        <v>0</v>
      </c>
      <c r="DH85" s="668">
        <f>'Report 5H'!$D$56</f>
        <v>0</v>
      </c>
      <c r="DI85" s="662">
        <f>'Report 5H'!$D$57</f>
        <v>0</v>
      </c>
      <c r="DJ85" s="662">
        <f>'Report 5H'!$D$58</f>
        <v>0</v>
      </c>
      <c r="DK85" s="662">
        <f>'Report 5H'!$D$59</f>
        <v>0</v>
      </c>
      <c r="DL85" s="662">
        <f>'Report 5H'!$D$60</f>
        <v>0</v>
      </c>
      <c r="DM85" s="662">
        <f>'Report 5H'!$D$61</f>
        <v>0</v>
      </c>
      <c r="DN85" s="662">
        <f>'Report 5H'!$D$62</f>
        <v>0</v>
      </c>
      <c r="DO85" s="662">
        <f>'Report 5H'!$D$63</f>
        <v>0</v>
      </c>
      <c r="DP85" s="662">
        <f>'Report 5H'!$D$64</f>
        <v>0</v>
      </c>
      <c r="DQ85" s="662">
        <f>'Report 5H'!$D$65</f>
        <v>0</v>
      </c>
    </row>
    <row r="86" spans="2:121">
      <c r="B86" s="653" t="s">
        <v>463</v>
      </c>
      <c r="C86" s="654">
        <v>1</v>
      </c>
      <c r="D86" s="655" t="str">
        <f>'Information Input'!$M$14</f>
        <v xml:space="preserve">      -      </v>
      </c>
      <c r="E86" s="655" t="s">
        <v>25</v>
      </c>
      <c r="F86" s="656">
        <f t="shared" si="31"/>
        <v>43556</v>
      </c>
      <c r="G86" s="656">
        <f t="shared" si="32"/>
        <v>43646</v>
      </c>
      <c r="H86" s="656">
        <f>'Information Input'!$H$35</f>
        <v>43555</v>
      </c>
      <c r="I86" s="655" t="str">
        <f>'Information Input'!$J$22</f>
        <v>Quarterly</v>
      </c>
      <c r="J86" s="656">
        <f>'Information Input'!$H$30</f>
        <v>43555</v>
      </c>
      <c r="K86" s="655">
        <f>'Information Input'!$J$18</f>
        <v>2019</v>
      </c>
      <c r="L86" s="657" t="s">
        <v>365</v>
      </c>
      <c r="M86" s="658" t="s">
        <v>370</v>
      </c>
      <c r="N86" s="659" t="s">
        <v>462</v>
      </c>
      <c r="O86" s="660" t="s">
        <v>445</v>
      </c>
      <c r="P86" s="655">
        <v>5</v>
      </c>
      <c r="Q86" s="659" t="s">
        <v>615</v>
      </c>
      <c r="R86" s="659" t="s">
        <v>268</v>
      </c>
      <c r="S86" s="661">
        <f>'Report 1'!$D$18</f>
        <v>0</v>
      </c>
      <c r="T86" s="662">
        <f>'Report 1'!$D$23</f>
        <v>0</v>
      </c>
      <c r="U86" s="663">
        <f>'Report 1'!$D$109</f>
        <v>0</v>
      </c>
      <c r="AL86" s="664" t="s">
        <v>463</v>
      </c>
      <c r="AM86" s="665">
        <v>2</v>
      </c>
      <c r="AN86" s="665" t="str">
        <f>'Information Input'!$M$14</f>
        <v xml:space="preserve">      -      </v>
      </c>
      <c r="AO86" s="665" t="s">
        <v>25</v>
      </c>
      <c r="AP86" s="656">
        <f t="shared" si="25"/>
        <v>43556</v>
      </c>
      <c r="AQ86" s="656">
        <f t="shared" si="26"/>
        <v>43646</v>
      </c>
      <c r="AR86" s="656">
        <f>'Information Input'!$H$35</f>
        <v>43555</v>
      </c>
      <c r="AS86" s="665" t="str">
        <f>'Information Input'!$J$22</f>
        <v>Quarterly</v>
      </c>
      <c r="AT86" s="656">
        <f>'Information Input'!$H$30</f>
        <v>43555</v>
      </c>
      <c r="AU86" s="665">
        <f>'Information Input'!$J$18</f>
        <v>2019</v>
      </c>
      <c r="AV86" s="665">
        <v>208</v>
      </c>
      <c r="AW86" s="665" t="s">
        <v>370</v>
      </c>
      <c r="AX86" s="665" t="s">
        <v>462</v>
      </c>
      <c r="AY86" s="666" t="s">
        <v>446</v>
      </c>
      <c r="AZ86" s="665">
        <v>43</v>
      </c>
      <c r="BA86" s="667" t="s">
        <v>644</v>
      </c>
      <c r="BB86" s="661" t="s">
        <v>156</v>
      </c>
      <c r="BC86" s="668">
        <f>'Report 2'!$O$50</f>
        <v>0</v>
      </c>
      <c r="BD86" s="668">
        <f>'Report 2'!$P$50</f>
        <v>0</v>
      </c>
      <c r="BE86" s="668">
        <f>'Report 2'!$Q$50</f>
        <v>0</v>
      </c>
      <c r="BF86" s="668">
        <f>'Report 2'!$R$50</f>
        <v>0</v>
      </c>
      <c r="BG86" s="668">
        <f>'Report 2'!$S$50</f>
        <v>0</v>
      </c>
      <c r="BH86" s="668">
        <f>'Report 2'!$T$50</f>
        <v>0</v>
      </c>
      <c r="BI86" s="668">
        <f>'Report 2'!$U$50</f>
        <v>0</v>
      </c>
      <c r="CC86" s="660" t="s">
        <v>463</v>
      </c>
      <c r="CD86" s="1000" t="s">
        <v>447</v>
      </c>
      <c r="CE86" s="1000" t="str">
        <f>'Information Input'!$M$14</f>
        <v xml:space="preserve">      -      </v>
      </c>
      <c r="CF86" s="669" t="s">
        <v>25</v>
      </c>
      <c r="CG86" s="670">
        <f t="shared" si="22"/>
        <v>43556</v>
      </c>
      <c r="CH86" s="670">
        <f t="shared" si="23"/>
        <v>43646</v>
      </c>
      <c r="CI86" s="670">
        <f>'Information Input'!$H$35</f>
        <v>43555</v>
      </c>
      <c r="CJ86" s="669" t="str">
        <f>'Information Input'!$J$22</f>
        <v>Quarterly</v>
      </c>
      <c r="CK86" s="670">
        <f>'Information Input'!$H$30</f>
        <v>43555</v>
      </c>
      <c r="CL86" s="669">
        <f>'Information Input'!$J$18</f>
        <v>2019</v>
      </c>
      <c r="CM86" s="1001" t="s">
        <v>365</v>
      </c>
      <c r="CN86" s="1000" t="s">
        <v>370</v>
      </c>
      <c r="CO86" s="660" t="s">
        <v>462</v>
      </c>
      <c r="CP86" s="660" t="str">
        <f t="shared" si="27"/>
        <v>Additional Health Care</v>
      </c>
      <c r="CQ86" s="669">
        <v>46</v>
      </c>
      <c r="CR86" s="660" t="s">
        <v>555</v>
      </c>
      <c r="CS86" s="660" t="s">
        <v>268</v>
      </c>
      <c r="CT86" s="1002">
        <f>'Report 1'!$D$18</f>
        <v>0</v>
      </c>
      <c r="CU86" s="1003">
        <f>SUMIF('Report 4A'!$G$16:$G$95,$CQ86,'Report 4A'!$L$16:$L$95)</f>
        <v>0</v>
      </c>
      <c r="CV86" s="1004">
        <f t="shared" si="30"/>
        <v>0</v>
      </c>
      <c r="CX86" s="664" t="s">
        <v>463</v>
      </c>
      <c r="CY86" s="655" t="s">
        <v>286</v>
      </c>
      <c r="CZ86" s="655" t="str">
        <f>'Information Input'!$M$14</f>
        <v xml:space="preserve">      -      </v>
      </c>
      <c r="DA86" s="656">
        <f>'Information Input'!$H$35</f>
        <v>43555</v>
      </c>
      <c r="DB86" s="655" t="str">
        <f>'Information Input'!$J$22</f>
        <v>Quarterly</v>
      </c>
      <c r="DC86" s="670">
        <f>'Information Input'!$H$30</f>
        <v>43555</v>
      </c>
      <c r="DD86" s="671" t="str">
        <f t="shared" si="21"/>
        <v>201901</v>
      </c>
      <c r="DE86" s="659" t="s">
        <v>462</v>
      </c>
      <c r="DF86" s="659" t="s">
        <v>456</v>
      </c>
      <c r="DG86" s="662">
        <f>'Report 5H'!$E$55</f>
        <v>0</v>
      </c>
      <c r="DH86" s="668">
        <f>'Report 5H'!$E$56</f>
        <v>0</v>
      </c>
      <c r="DI86" s="662">
        <f>'Report 5H'!$E$57</f>
        <v>0</v>
      </c>
      <c r="DJ86" s="662">
        <f>'Report 5H'!$E$58</f>
        <v>0</v>
      </c>
      <c r="DK86" s="662">
        <f>'Report 5H'!$E$59</f>
        <v>0</v>
      </c>
      <c r="DL86" s="662">
        <f>'Report 5H'!$E$60</f>
        <v>0</v>
      </c>
      <c r="DM86" s="662">
        <f>'Report 5H'!$E$61</f>
        <v>0</v>
      </c>
      <c r="DN86" s="662">
        <f>'Report 5H'!$E$62</f>
        <v>0</v>
      </c>
      <c r="DO86" s="662">
        <f>'Report 5H'!$E$63</f>
        <v>0</v>
      </c>
      <c r="DP86" s="662">
        <f>'Report 5H'!$E$64</f>
        <v>0</v>
      </c>
      <c r="DQ86" s="662">
        <f>'Report 5H'!$E$65</f>
        <v>0</v>
      </c>
    </row>
    <row r="87" spans="2:121">
      <c r="B87" s="653" t="s">
        <v>463</v>
      </c>
      <c r="C87" s="654">
        <v>1</v>
      </c>
      <c r="D87" s="655" t="str">
        <f>'Information Input'!$M$14</f>
        <v xml:space="preserve">      -      </v>
      </c>
      <c r="E87" s="655" t="s">
        <v>25</v>
      </c>
      <c r="F87" s="656">
        <f t="shared" si="31"/>
        <v>43556</v>
      </c>
      <c r="G87" s="656">
        <f t="shared" si="32"/>
        <v>43646</v>
      </c>
      <c r="H87" s="656">
        <f>'Information Input'!$H$35</f>
        <v>43555</v>
      </c>
      <c r="I87" s="655" t="str">
        <f>'Information Input'!$J$22</f>
        <v>Quarterly</v>
      </c>
      <c r="J87" s="656">
        <f>'Information Input'!$H$30</f>
        <v>43555</v>
      </c>
      <c r="K87" s="655">
        <f>'Information Input'!$J$18</f>
        <v>2019</v>
      </c>
      <c r="L87" s="657" t="s">
        <v>365</v>
      </c>
      <c r="M87" s="658" t="s">
        <v>370</v>
      </c>
      <c r="N87" s="659" t="s">
        <v>462</v>
      </c>
      <c r="O87" s="660" t="s">
        <v>445</v>
      </c>
      <c r="P87" s="655">
        <v>6</v>
      </c>
      <c r="Q87" s="659" t="s">
        <v>29</v>
      </c>
      <c r="R87" s="659" t="s">
        <v>268</v>
      </c>
      <c r="S87" s="661">
        <f>'Report 1'!$D$18</f>
        <v>0</v>
      </c>
      <c r="T87" s="662">
        <f>'Report 1'!$D$24</f>
        <v>0</v>
      </c>
      <c r="U87" s="663">
        <f>'Report 1'!$D$110</f>
        <v>0</v>
      </c>
      <c r="AL87" s="664" t="s">
        <v>463</v>
      </c>
      <c r="AM87" s="665">
        <v>2</v>
      </c>
      <c r="AN87" s="665" t="str">
        <f>'Information Input'!$M$14</f>
        <v xml:space="preserve">      -      </v>
      </c>
      <c r="AO87" s="665" t="s">
        <v>25</v>
      </c>
      <c r="AP87" s="656">
        <f t="shared" si="25"/>
        <v>43556</v>
      </c>
      <c r="AQ87" s="656">
        <f t="shared" si="26"/>
        <v>43646</v>
      </c>
      <c r="AR87" s="656">
        <f>'Information Input'!$H$35</f>
        <v>43555</v>
      </c>
      <c r="AS87" s="665" t="str">
        <f>'Information Input'!$J$22</f>
        <v>Quarterly</v>
      </c>
      <c r="AT87" s="656">
        <f>'Information Input'!$H$30</f>
        <v>43555</v>
      </c>
      <c r="AU87" s="665">
        <f>'Information Input'!$J$18</f>
        <v>2019</v>
      </c>
      <c r="AV87" s="665">
        <v>208</v>
      </c>
      <c r="AW87" s="665" t="s">
        <v>370</v>
      </c>
      <c r="AX87" s="665" t="s">
        <v>462</v>
      </c>
      <c r="AY87" s="666" t="s">
        <v>449</v>
      </c>
      <c r="AZ87" s="665">
        <v>44</v>
      </c>
      <c r="BA87" s="667" t="s">
        <v>363</v>
      </c>
      <c r="BB87" s="661" t="s">
        <v>268</v>
      </c>
      <c r="BC87" s="668">
        <f>'Report 2'!$O$51</f>
        <v>0</v>
      </c>
      <c r="BD87" s="668">
        <f>'Report 2'!$P$51</f>
        <v>0</v>
      </c>
      <c r="BE87" s="668">
        <f>'Report 2'!$Q$51</f>
        <v>0</v>
      </c>
      <c r="BF87" s="668">
        <f>'Report 2'!$R$51</f>
        <v>0</v>
      </c>
      <c r="BG87" s="668">
        <f>'Report 2'!$S$51</f>
        <v>0</v>
      </c>
      <c r="BH87" s="668">
        <f>'Report 2'!$T$51</f>
        <v>0</v>
      </c>
      <c r="BI87" s="668">
        <f>'Report 2'!$U$51</f>
        <v>0</v>
      </c>
      <c r="CC87" s="660" t="s">
        <v>463</v>
      </c>
      <c r="CD87" s="1000" t="s">
        <v>447</v>
      </c>
      <c r="CE87" s="1000" t="str">
        <f>'Information Input'!$M$14</f>
        <v xml:space="preserve">      -      </v>
      </c>
      <c r="CF87" s="669" t="s">
        <v>25</v>
      </c>
      <c r="CG87" s="670">
        <f t="shared" si="22"/>
        <v>43556</v>
      </c>
      <c r="CH87" s="670">
        <f t="shared" si="23"/>
        <v>43646</v>
      </c>
      <c r="CI87" s="670">
        <f>'Information Input'!$H$35</f>
        <v>43555</v>
      </c>
      <c r="CJ87" s="669" t="str">
        <f>'Information Input'!$J$22</f>
        <v>Quarterly</v>
      </c>
      <c r="CK87" s="670">
        <f>'Information Input'!$H$30</f>
        <v>43555</v>
      </c>
      <c r="CL87" s="669">
        <f>'Information Input'!$J$18</f>
        <v>2019</v>
      </c>
      <c r="CM87" s="1001" t="s">
        <v>365</v>
      </c>
      <c r="CN87" s="1000" t="s">
        <v>370</v>
      </c>
      <c r="CO87" s="660" t="s">
        <v>462</v>
      </c>
      <c r="CP87" s="660" t="str">
        <f t="shared" si="27"/>
        <v>Additional Health Care</v>
      </c>
      <c r="CQ87" s="669">
        <v>47</v>
      </c>
      <c r="CR87" s="660" t="s">
        <v>293</v>
      </c>
      <c r="CS87" s="660" t="s">
        <v>268</v>
      </c>
      <c r="CT87" s="1002">
        <f>'Report 1'!$D$18</f>
        <v>0</v>
      </c>
      <c r="CU87" s="1003">
        <f>SUMIF('Report 4A'!$G$16:$G$95,$CQ87,'Report 4A'!$L$16:$L$95)</f>
        <v>0</v>
      </c>
      <c r="CV87" s="1004">
        <f t="shared" si="30"/>
        <v>0</v>
      </c>
      <c r="CX87" s="664" t="s">
        <v>463</v>
      </c>
      <c r="CY87" s="655" t="s">
        <v>286</v>
      </c>
      <c r="CZ87" s="655" t="str">
        <f>'Information Input'!$M$14</f>
        <v xml:space="preserve">      -      </v>
      </c>
      <c r="DA87" s="656">
        <f>'Information Input'!$H$35</f>
        <v>43555</v>
      </c>
      <c r="DB87" s="655" t="str">
        <f>'Information Input'!$J$22</f>
        <v>Quarterly</v>
      </c>
      <c r="DC87" s="670">
        <f>'Information Input'!$H$30</f>
        <v>43555</v>
      </c>
      <c r="DD87" s="671" t="str">
        <f t="shared" si="21"/>
        <v>201812</v>
      </c>
      <c r="DE87" s="659" t="s">
        <v>462</v>
      </c>
      <c r="DF87" s="659" t="s">
        <v>456</v>
      </c>
      <c r="DG87" s="662">
        <f>'Report 5H'!$F$55</f>
        <v>0</v>
      </c>
      <c r="DH87" s="668">
        <f>'Report 5H'!$F$56</f>
        <v>0</v>
      </c>
      <c r="DI87" s="662">
        <f>'Report 5H'!$F$57</f>
        <v>0</v>
      </c>
      <c r="DJ87" s="662">
        <f>'Report 5H'!$F$58</f>
        <v>0</v>
      </c>
      <c r="DK87" s="662">
        <f>'Report 5H'!$F$59</f>
        <v>0</v>
      </c>
      <c r="DL87" s="662">
        <f>'Report 5H'!$F$60</f>
        <v>0</v>
      </c>
      <c r="DM87" s="662">
        <f>'Report 5H'!$F$61</f>
        <v>0</v>
      </c>
      <c r="DN87" s="662">
        <f>'Report 5H'!$F$62</f>
        <v>0</v>
      </c>
      <c r="DO87" s="662">
        <f>'Report 5H'!$F$63</f>
        <v>0</v>
      </c>
      <c r="DP87" s="662">
        <f>'Report 5H'!$F$64</f>
        <v>0</v>
      </c>
      <c r="DQ87" s="662">
        <f>'Report 5H'!$F$65</f>
        <v>0</v>
      </c>
    </row>
    <row r="88" spans="2:121">
      <c r="B88" s="653" t="s">
        <v>463</v>
      </c>
      <c r="C88" s="654">
        <v>1</v>
      </c>
      <c r="D88" s="655" t="str">
        <f>'Information Input'!$M$14</f>
        <v xml:space="preserve">      -      </v>
      </c>
      <c r="E88" s="655" t="s">
        <v>25</v>
      </c>
      <c r="F88" s="656">
        <f t="shared" si="31"/>
        <v>43556</v>
      </c>
      <c r="G88" s="656">
        <f t="shared" si="32"/>
        <v>43646</v>
      </c>
      <c r="H88" s="656">
        <f>'Information Input'!$H$35</f>
        <v>43555</v>
      </c>
      <c r="I88" s="655" t="str">
        <f>'Information Input'!$J$22</f>
        <v>Quarterly</v>
      </c>
      <c r="J88" s="656">
        <f>'Information Input'!$H$30</f>
        <v>43555</v>
      </c>
      <c r="K88" s="655">
        <f>'Information Input'!$J$18</f>
        <v>2019</v>
      </c>
      <c r="L88" s="657" t="s">
        <v>365</v>
      </c>
      <c r="M88" s="658" t="s">
        <v>370</v>
      </c>
      <c r="N88" s="659" t="s">
        <v>462</v>
      </c>
      <c r="O88" s="660" t="s">
        <v>449</v>
      </c>
      <c r="P88" s="655">
        <v>7</v>
      </c>
      <c r="Q88" s="659" t="s">
        <v>501</v>
      </c>
      <c r="R88" s="659" t="s">
        <v>268</v>
      </c>
      <c r="S88" s="661">
        <f>'Report 1'!$D$18</f>
        <v>0</v>
      </c>
      <c r="T88" s="662">
        <f>'Report 1'!$D$25</f>
        <v>0</v>
      </c>
      <c r="U88" s="663">
        <f>'Report 1'!$D$111</f>
        <v>0</v>
      </c>
      <c r="AL88" s="664" t="s">
        <v>463</v>
      </c>
      <c r="AM88" s="665">
        <v>2</v>
      </c>
      <c r="AN88" s="665" t="str">
        <f>'Information Input'!$M$14</f>
        <v xml:space="preserve">      -      </v>
      </c>
      <c r="AO88" s="665" t="s">
        <v>25</v>
      </c>
      <c r="AP88" s="656">
        <f t="shared" si="25"/>
        <v>43556</v>
      </c>
      <c r="AQ88" s="656">
        <f t="shared" si="26"/>
        <v>43646</v>
      </c>
      <c r="AR88" s="656">
        <f>'Information Input'!$H$35</f>
        <v>43555</v>
      </c>
      <c r="AS88" s="665" t="str">
        <f>'Information Input'!$J$22</f>
        <v>Quarterly</v>
      </c>
      <c r="AT88" s="656">
        <f>'Information Input'!$H$30</f>
        <v>43555</v>
      </c>
      <c r="AU88" s="665">
        <f>'Information Input'!$J$18</f>
        <v>2019</v>
      </c>
      <c r="AV88" s="665">
        <v>208</v>
      </c>
      <c r="AW88" s="665" t="s">
        <v>370</v>
      </c>
      <c r="AX88" s="665" t="s">
        <v>462</v>
      </c>
      <c r="AY88" s="666" t="s">
        <v>450</v>
      </c>
      <c r="AZ88" s="665">
        <v>45</v>
      </c>
      <c r="BA88" s="667" t="s">
        <v>166</v>
      </c>
      <c r="BB88" s="661" t="s">
        <v>268</v>
      </c>
      <c r="BC88" s="668">
        <f>'Report 2'!$O$52</f>
        <v>0</v>
      </c>
      <c r="BD88" s="668">
        <f>'Report 2'!$P$52</f>
        <v>0</v>
      </c>
      <c r="BE88" s="668">
        <f>'Report 2'!$Q$52</f>
        <v>0</v>
      </c>
      <c r="BF88" s="668">
        <f>'Report 2'!$R$52</f>
        <v>0</v>
      </c>
      <c r="BG88" s="668">
        <f>'Report 2'!$S$52</f>
        <v>0</v>
      </c>
      <c r="BH88" s="668">
        <f>'Report 2'!$T$52</f>
        <v>0</v>
      </c>
      <c r="BI88" s="668">
        <f>'Report 2'!$U$52</f>
        <v>0</v>
      </c>
      <c r="CC88" s="660" t="s">
        <v>463</v>
      </c>
      <c r="CD88" s="1000" t="s">
        <v>447</v>
      </c>
      <c r="CE88" s="1000" t="str">
        <f>'Information Input'!$M$14</f>
        <v xml:space="preserve">      -      </v>
      </c>
      <c r="CF88" s="669" t="s">
        <v>25</v>
      </c>
      <c r="CG88" s="670">
        <f t="shared" si="22"/>
        <v>43556</v>
      </c>
      <c r="CH88" s="670">
        <f t="shared" si="23"/>
        <v>43646</v>
      </c>
      <c r="CI88" s="670">
        <f>'Information Input'!$H$35</f>
        <v>43555</v>
      </c>
      <c r="CJ88" s="669" t="str">
        <f>'Information Input'!$J$22</f>
        <v>Quarterly</v>
      </c>
      <c r="CK88" s="670">
        <f>'Information Input'!$H$30</f>
        <v>43555</v>
      </c>
      <c r="CL88" s="669">
        <f>'Information Input'!$J$18</f>
        <v>2019</v>
      </c>
      <c r="CM88" s="1001" t="s">
        <v>365</v>
      </c>
      <c r="CN88" s="1000" t="s">
        <v>370</v>
      </c>
      <c r="CO88" s="660" t="s">
        <v>462</v>
      </c>
      <c r="CP88" s="660" t="str">
        <f t="shared" si="27"/>
        <v>Additional Health Care</v>
      </c>
      <c r="CQ88" s="669">
        <v>48</v>
      </c>
      <c r="CR88" s="660" t="s">
        <v>556</v>
      </c>
      <c r="CS88" s="660" t="s">
        <v>268</v>
      </c>
      <c r="CT88" s="1002">
        <f>'Report 1'!$D$18</f>
        <v>0</v>
      </c>
      <c r="CU88" s="1003">
        <f>SUMIF('Report 4A'!$G$16:$G$95,$CQ88,'Report 4A'!$L$16:$L$95)</f>
        <v>0</v>
      </c>
      <c r="CV88" s="1004">
        <f t="shared" si="30"/>
        <v>0</v>
      </c>
      <c r="CX88" s="664" t="s">
        <v>463</v>
      </c>
      <c r="CY88" s="655" t="s">
        <v>286</v>
      </c>
      <c r="CZ88" s="655" t="str">
        <f>'Information Input'!$M$14</f>
        <v xml:space="preserve">      -      </v>
      </c>
      <c r="DA88" s="656">
        <f>'Information Input'!$H$35</f>
        <v>43555</v>
      </c>
      <c r="DB88" s="655" t="str">
        <f>'Information Input'!$J$22</f>
        <v>Quarterly</v>
      </c>
      <c r="DC88" s="670">
        <f>'Information Input'!$H$30</f>
        <v>43555</v>
      </c>
      <c r="DD88" s="671" t="str">
        <f t="shared" si="21"/>
        <v>201811</v>
      </c>
      <c r="DE88" s="659" t="s">
        <v>462</v>
      </c>
      <c r="DF88" s="659" t="s">
        <v>456</v>
      </c>
      <c r="DG88" s="662">
        <f>'Report 5H'!$G$55</f>
        <v>0</v>
      </c>
      <c r="DH88" s="668">
        <f>'Report 5H'!$G$56</f>
        <v>0</v>
      </c>
      <c r="DI88" s="662">
        <f>'Report 5H'!$G$57</f>
        <v>0</v>
      </c>
      <c r="DJ88" s="662">
        <f>'Report 5H'!$G$58</f>
        <v>0</v>
      </c>
      <c r="DK88" s="662">
        <f>'Report 5H'!$G$59</f>
        <v>0</v>
      </c>
      <c r="DL88" s="662">
        <f>'Report 5H'!$G$60</f>
        <v>0</v>
      </c>
      <c r="DM88" s="662">
        <f>'Report 5H'!$G$61</f>
        <v>0</v>
      </c>
      <c r="DN88" s="662">
        <f>'Report 5H'!$G$62</f>
        <v>0</v>
      </c>
      <c r="DO88" s="662">
        <f>'Report 5H'!$G$63</f>
        <v>0</v>
      </c>
      <c r="DP88" s="662">
        <f>'Report 5H'!$G$64</f>
        <v>0</v>
      </c>
      <c r="DQ88" s="662">
        <f>'Report 5H'!$G$65</f>
        <v>0</v>
      </c>
    </row>
    <row r="89" spans="2:121">
      <c r="B89" s="653" t="s">
        <v>463</v>
      </c>
      <c r="C89" s="654">
        <v>1</v>
      </c>
      <c r="D89" s="655" t="str">
        <f>'Information Input'!$M$14</f>
        <v xml:space="preserve">      -      </v>
      </c>
      <c r="E89" s="655" t="s">
        <v>25</v>
      </c>
      <c r="F89" s="656">
        <f t="shared" si="31"/>
        <v>43556</v>
      </c>
      <c r="G89" s="656">
        <f t="shared" si="32"/>
        <v>43646</v>
      </c>
      <c r="H89" s="656">
        <f>'Information Input'!$H$35</f>
        <v>43555</v>
      </c>
      <c r="I89" s="655" t="str">
        <f>'Information Input'!$J$22</f>
        <v>Quarterly</v>
      </c>
      <c r="J89" s="656">
        <f>'Information Input'!$H$30</f>
        <v>43555</v>
      </c>
      <c r="K89" s="655">
        <f>'Information Input'!$J$18</f>
        <v>2019</v>
      </c>
      <c r="L89" s="657" t="s">
        <v>365</v>
      </c>
      <c r="M89" s="658" t="s">
        <v>370</v>
      </c>
      <c r="N89" s="659" t="s">
        <v>462</v>
      </c>
      <c r="O89" s="660" t="s">
        <v>445</v>
      </c>
      <c r="P89" s="655">
        <v>8</v>
      </c>
      <c r="Q89" s="659" t="s">
        <v>37</v>
      </c>
      <c r="R89" s="659" t="s">
        <v>268</v>
      </c>
      <c r="S89" s="661">
        <f>'Report 1'!$D$18</f>
        <v>0</v>
      </c>
      <c r="T89" s="662">
        <f>'Report 1'!$D$26</f>
        <v>0</v>
      </c>
      <c r="U89" s="663">
        <f>'Report 1'!$D$112</f>
        <v>0</v>
      </c>
      <c r="AL89" s="664" t="s">
        <v>463</v>
      </c>
      <c r="AM89" s="665">
        <v>2</v>
      </c>
      <c r="AN89" s="665" t="str">
        <f>'Information Input'!$M$14</f>
        <v xml:space="preserve">      -      </v>
      </c>
      <c r="AO89" s="665" t="s">
        <v>25</v>
      </c>
      <c r="AP89" s="656">
        <f t="shared" si="25"/>
        <v>43556</v>
      </c>
      <c r="AQ89" s="656">
        <f t="shared" si="26"/>
        <v>43646</v>
      </c>
      <c r="AR89" s="656">
        <f>'Information Input'!$H$35</f>
        <v>43555</v>
      </c>
      <c r="AS89" s="665" t="str">
        <f>'Information Input'!$J$22</f>
        <v>Quarterly</v>
      </c>
      <c r="AT89" s="656">
        <f>'Information Input'!$H$30</f>
        <v>43555</v>
      </c>
      <c r="AU89" s="665">
        <f>'Information Input'!$J$18</f>
        <v>2019</v>
      </c>
      <c r="AV89" s="665">
        <v>208</v>
      </c>
      <c r="AW89" s="665" t="s">
        <v>370</v>
      </c>
      <c r="AX89" s="665" t="s">
        <v>462</v>
      </c>
      <c r="AY89" s="666" t="s">
        <v>450</v>
      </c>
      <c r="AZ89" s="665">
        <v>46</v>
      </c>
      <c r="BA89" s="667" t="s">
        <v>555</v>
      </c>
      <c r="BB89" s="661" t="s">
        <v>268</v>
      </c>
      <c r="BC89" s="668">
        <f>'Report 2'!$O$53</f>
        <v>0</v>
      </c>
      <c r="BD89" s="668">
        <f>'Report 2'!$P$53</f>
        <v>0</v>
      </c>
      <c r="BE89" s="668">
        <f>'Report 2'!$Q$53</f>
        <v>0</v>
      </c>
      <c r="BF89" s="668">
        <f>'Report 2'!$R$53</f>
        <v>0</v>
      </c>
      <c r="BG89" s="668">
        <f>'Report 2'!$S$53</f>
        <v>0</v>
      </c>
      <c r="BH89" s="668">
        <f>'Report 2'!$T$53</f>
        <v>0</v>
      </c>
      <c r="BI89" s="668">
        <f>'Report 2'!$U$53</f>
        <v>0</v>
      </c>
      <c r="CC89" s="660" t="s">
        <v>463</v>
      </c>
      <c r="CD89" s="1000" t="s">
        <v>447</v>
      </c>
      <c r="CE89" s="1000" t="str">
        <f>'Information Input'!$M$14</f>
        <v xml:space="preserve">      -      </v>
      </c>
      <c r="CF89" s="669" t="s">
        <v>25</v>
      </c>
      <c r="CG89" s="670">
        <f t="shared" si="22"/>
        <v>43556</v>
      </c>
      <c r="CH89" s="670">
        <f t="shared" si="23"/>
        <v>43646</v>
      </c>
      <c r="CI89" s="670">
        <f>'Information Input'!$H$35</f>
        <v>43555</v>
      </c>
      <c r="CJ89" s="669" t="str">
        <f>'Information Input'!$J$22</f>
        <v>Quarterly</v>
      </c>
      <c r="CK89" s="670">
        <f>'Information Input'!$H$30</f>
        <v>43555</v>
      </c>
      <c r="CL89" s="669">
        <f>'Information Input'!$J$18</f>
        <v>2019</v>
      </c>
      <c r="CM89" s="1001" t="s">
        <v>365</v>
      </c>
      <c r="CN89" s="1000" t="s">
        <v>370</v>
      </c>
      <c r="CO89" s="660" t="s">
        <v>462</v>
      </c>
      <c r="CP89" s="660" t="str">
        <f t="shared" si="27"/>
        <v>Additional Health Care</v>
      </c>
      <c r="CQ89" s="669">
        <v>49</v>
      </c>
      <c r="CR89" s="660" t="s">
        <v>392</v>
      </c>
      <c r="CS89" s="660" t="s">
        <v>268</v>
      </c>
      <c r="CT89" s="1002">
        <f>'Report 1'!$D$18</f>
        <v>0</v>
      </c>
      <c r="CU89" s="1003">
        <f>SUMIF('Report 4A'!$G$16:$G$95,$CQ89,'Report 4A'!$L$16:$L$95)</f>
        <v>0</v>
      </c>
      <c r="CV89" s="1004">
        <f t="shared" si="30"/>
        <v>0</v>
      </c>
      <c r="CX89" s="664" t="s">
        <v>463</v>
      </c>
      <c r="CY89" s="655" t="s">
        <v>286</v>
      </c>
      <c r="CZ89" s="655" t="str">
        <f>'Information Input'!$M$14</f>
        <v xml:space="preserve">      -      </v>
      </c>
      <c r="DA89" s="656">
        <f>'Information Input'!$H$35</f>
        <v>43555</v>
      </c>
      <c r="DB89" s="655" t="str">
        <f>'Information Input'!$J$22</f>
        <v>Quarterly</v>
      </c>
      <c r="DC89" s="670">
        <f>'Information Input'!$H$30</f>
        <v>43555</v>
      </c>
      <c r="DD89" s="671" t="str">
        <f t="shared" si="21"/>
        <v>201810</v>
      </c>
      <c r="DE89" s="659" t="s">
        <v>462</v>
      </c>
      <c r="DF89" s="659" t="s">
        <v>456</v>
      </c>
      <c r="DG89" s="662">
        <f>'Report 5H'!$H$55</f>
        <v>0</v>
      </c>
      <c r="DH89" s="668">
        <f>'Report 5H'!$H$56</f>
        <v>0</v>
      </c>
      <c r="DI89" s="662">
        <f>'Report 5H'!$H$57</f>
        <v>0</v>
      </c>
      <c r="DJ89" s="662">
        <f>'Report 5H'!$H$58</f>
        <v>0</v>
      </c>
      <c r="DK89" s="662">
        <f>'Report 5H'!$H$59</f>
        <v>0</v>
      </c>
      <c r="DL89" s="662">
        <f>'Report 5H'!$H$60</f>
        <v>0</v>
      </c>
      <c r="DM89" s="662">
        <f>'Report 5H'!$H$61</f>
        <v>0</v>
      </c>
      <c r="DN89" s="662">
        <f>'Report 5H'!$H$62</f>
        <v>0</v>
      </c>
      <c r="DO89" s="662">
        <f>'Report 5H'!$H$63</f>
        <v>0</v>
      </c>
      <c r="DP89" s="662">
        <f>'Report 5H'!$H$64</f>
        <v>0</v>
      </c>
      <c r="DQ89" s="662">
        <f>'Report 5H'!$H$65</f>
        <v>0</v>
      </c>
    </row>
    <row r="90" spans="2:121">
      <c r="B90" s="653" t="s">
        <v>463</v>
      </c>
      <c r="C90" s="654">
        <v>1</v>
      </c>
      <c r="D90" s="655" t="str">
        <f>'Information Input'!$M$14</f>
        <v xml:space="preserve">      -      </v>
      </c>
      <c r="E90" s="655" t="s">
        <v>25</v>
      </c>
      <c r="F90" s="656">
        <f t="shared" si="31"/>
        <v>43556</v>
      </c>
      <c r="G90" s="656">
        <f t="shared" si="32"/>
        <v>43646</v>
      </c>
      <c r="H90" s="656">
        <f>'Information Input'!$H$35</f>
        <v>43555</v>
      </c>
      <c r="I90" s="655" t="str">
        <f>'Information Input'!$J$22</f>
        <v>Quarterly</v>
      </c>
      <c r="J90" s="656">
        <f>'Information Input'!$H$30</f>
        <v>43555</v>
      </c>
      <c r="K90" s="655">
        <f>'Information Input'!$J$18</f>
        <v>2019</v>
      </c>
      <c r="L90" s="657" t="s">
        <v>365</v>
      </c>
      <c r="M90" s="658" t="s">
        <v>370</v>
      </c>
      <c r="N90" s="659" t="s">
        <v>462</v>
      </c>
      <c r="O90" s="660" t="s">
        <v>445</v>
      </c>
      <c r="P90" s="655">
        <v>9</v>
      </c>
      <c r="Q90" s="659" t="s">
        <v>38</v>
      </c>
      <c r="R90" s="659" t="s">
        <v>268</v>
      </c>
      <c r="S90" s="661">
        <f>'Report 1'!$D$18</f>
        <v>0</v>
      </c>
      <c r="T90" s="662">
        <f>'Report 1'!$D$27</f>
        <v>0</v>
      </c>
      <c r="U90" s="663">
        <f>'Report 1'!$D$113</f>
        <v>0</v>
      </c>
      <c r="AL90" s="664" t="s">
        <v>463</v>
      </c>
      <c r="AM90" s="665">
        <v>2</v>
      </c>
      <c r="AN90" s="665" t="str">
        <f>'Information Input'!$M$14</f>
        <v xml:space="preserve">      -      </v>
      </c>
      <c r="AO90" s="665" t="s">
        <v>25</v>
      </c>
      <c r="AP90" s="656">
        <f t="shared" si="25"/>
        <v>43556</v>
      </c>
      <c r="AQ90" s="656">
        <f t="shared" si="26"/>
        <v>43646</v>
      </c>
      <c r="AR90" s="656">
        <f>'Information Input'!$H$35</f>
        <v>43555</v>
      </c>
      <c r="AS90" s="665" t="str">
        <f>'Information Input'!$J$22</f>
        <v>Quarterly</v>
      </c>
      <c r="AT90" s="656">
        <f>'Information Input'!$H$30</f>
        <v>43555</v>
      </c>
      <c r="AU90" s="665">
        <f>'Information Input'!$J$18</f>
        <v>2019</v>
      </c>
      <c r="AV90" s="665">
        <v>208</v>
      </c>
      <c r="AW90" s="665" t="s">
        <v>370</v>
      </c>
      <c r="AX90" s="665" t="s">
        <v>462</v>
      </c>
      <c r="AY90" s="666" t="s">
        <v>450</v>
      </c>
      <c r="AZ90" s="665">
        <v>47</v>
      </c>
      <c r="BA90" s="667" t="s">
        <v>293</v>
      </c>
      <c r="BB90" s="661" t="s">
        <v>268</v>
      </c>
      <c r="BC90" s="668">
        <f>'Report 2'!$O$54</f>
        <v>0</v>
      </c>
      <c r="BD90" s="668">
        <f>'Report 2'!$P$54</f>
        <v>0</v>
      </c>
      <c r="BE90" s="668">
        <f>'Report 2'!$Q$54</f>
        <v>0</v>
      </c>
      <c r="BF90" s="668">
        <f>'Report 2'!$R$54</f>
        <v>0</v>
      </c>
      <c r="BG90" s="668">
        <f>'Report 2'!$S$54</f>
        <v>0</v>
      </c>
      <c r="BH90" s="668">
        <f>'Report 2'!$T$54</f>
        <v>0</v>
      </c>
      <c r="BI90" s="668">
        <f>'Report 2'!$U$54</f>
        <v>0</v>
      </c>
      <c r="CC90" s="660" t="s">
        <v>463</v>
      </c>
      <c r="CD90" s="1000" t="s">
        <v>447</v>
      </c>
      <c r="CE90" s="1000" t="str">
        <f>'Information Input'!$M$14</f>
        <v xml:space="preserve">      -      </v>
      </c>
      <c r="CF90" s="669" t="s">
        <v>25</v>
      </c>
      <c r="CG90" s="670">
        <f t="shared" si="22"/>
        <v>43556</v>
      </c>
      <c r="CH90" s="670">
        <f t="shared" si="23"/>
        <v>43646</v>
      </c>
      <c r="CI90" s="670">
        <f>'Information Input'!$H$35</f>
        <v>43555</v>
      </c>
      <c r="CJ90" s="669" t="str">
        <f>'Information Input'!$J$22</f>
        <v>Quarterly</v>
      </c>
      <c r="CK90" s="670">
        <f>'Information Input'!$H$30</f>
        <v>43555</v>
      </c>
      <c r="CL90" s="669">
        <f>'Information Input'!$J$18</f>
        <v>2019</v>
      </c>
      <c r="CM90" s="1001" t="s">
        <v>365</v>
      </c>
      <c r="CN90" s="1000" t="s">
        <v>370</v>
      </c>
      <c r="CO90" s="660" t="s">
        <v>462</v>
      </c>
      <c r="CP90" s="660" t="str">
        <f t="shared" si="27"/>
        <v>Additional Health Care</v>
      </c>
      <c r="CQ90" s="669">
        <v>50</v>
      </c>
      <c r="CR90" s="660" t="s">
        <v>142</v>
      </c>
      <c r="CS90" s="660" t="s">
        <v>268</v>
      </c>
      <c r="CT90" s="1002">
        <f>'Report 1'!$D$18</f>
        <v>0</v>
      </c>
      <c r="CU90" s="1003">
        <f>SUMIF('Report 4A'!$G$16:$G$95,$CQ90,'Report 4A'!$L$16:$L$95)</f>
        <v>0</v>
      </c>
      <c r="CV90" s="1004">
        <f t="shared" si="30"/>
        <v>0</v>
      </c>
      <c r="CX90" s="664" t="s">
        <v>463</v>
      </c>
      <c r="CY90" s="655" t="s">
        <v>286</v>
      </c>
      <c r="CZ90" s="655" t="str">
        <f>'Information Input'!$M$14</f>
        <v xml:space="preserve">      -      </v>
      </c>
      <c r="DA90" s="656">
        <f>'Information Input'!$H$35</f>
        <v>43555</v>
      </c>
      <c r="DB90" s="655" t="str">
        <f>'Information Input'!$J$22</f>
        <v>Quarterly</v>
      </c>
      <c r="DC90" s="670">
        <f>'Information Input'!$H$30</f>
        <v>43555</v>
      </c>
      <c r="DD90" s="671" t="str">
        <f t="shared" si="21"/>
        <v>201809</v>
      </c>
      <c r="DE90" s="659" t="s">
        <v>462</v>
      </c>
      <c r="DF90" s="659" t="s">
        <v>456</v>
      </c>
      <c r="DG90" s="662">
        <f>'Report 5H'!$I$55</f>
        <v>0</v>
      </c>
      <c r="DH90" s="668">
        <f>'Report 5H'!$I$56</f>
        <v>0</v>
      </c>
      <c r="DI90" s="662">
        <f>'Report 5H'!$I$57</f>
        <v>0</v>
      </c>
      <c r="DJ90" s="662">
        <f>'Report 5H'!$I$58</f>
        <v>0</v>
      </c>
      <c r="DK90" s="662">
        <f>'Report 5H'!$I$59</f>
        <v>0</v>
      </c>
      <c r="DL90" s="662">
        <f>'Report 5H'!$I$60</f>
        <v>0</v>
      </c>
      <c r="DM90" s="662">
        <f>'Report 5H'!$I$61</f>
        <v>0</v>
      </c>
      <c r="DN90" s="662">
        <f>'Report 5H'!$I$62</f>
        <v>0</v>
      </c>
      <c r="DO90" s="662">
        <f>'Report 5H'!$I$63</f>
        <v>0</v>
      </c>
      <c r="DP90" s="662">
        <f>'Report 5H'!$I$64</f>
        <v>0</v>
      </c>
      <c r="DQ90" s="662">
        <f>'Report 5H'!$I$65</f>
        <v>0</v>
      </c>
    </row>
    <row r="91" spans="2:121">
      <c r="B91" s="653" t="s">
        <v>463</v>
      </c>
      <c r="C91" s="654">
        <v>1</v>
      </c>
      <c r="D91" s="655" t="str">
        <f>'Information Input'!$M$14</f>
        <v xml:space="preserve">      -      </v>
      </c>
      <c r="E91" s="655" t="s">
        <v>25</v>
      </c>
      <c r="F91" s="656">
        <f t="shared" si="31"/>
        <v>43556</v>
      </c>
      <c r="G91" s="656">
        <f t="shared" si="32"/>
        <v>43646</v>
      </c>
      <c r="H91" s="656">
        <f>'Information Input'!$H$35</f>
        <v>43555</v>
      </c>
      <c r="I91" s="655" t="str">
        <f>'Information Input'!$J$22</f>
        <v>Quarterly</v>
      </c>
      <c r="J91" s="656">
        <f>'Information Input'!$H$30</f>
        <v>43555</v>
      </c>
      <c r="K91" s="655">
        <f>'Information Input'!$J$18</f>
        <v>2019</v>
      </c>
      <c r="L91" s="657" t="s">
        <v>365</v>
      </c>
      <c r="M91" s="658" t="s">
        <v>370</v>
      </c>
      <c r="N91" s="659" t="s">
        <v>462</v>
      </c>
      <c r="O91" s="660" t="s">
        <v>449</v>
      </c>
      <c r="P91" s="655">
        <v>10</v>
      </c>
      <c r="Q91" s="659" t="s">
        <v>292</v>
      </c>
      <c r="R91" s="659" t="s">
        <v>268</v>
      </c>
      <c r="S91" s="661">
        <f>'Report 1'!$D$18</f>
        <v>0</v>
      </c>
      <c r="T91" s="662">
        <f>'Report 1'!$D$28</f>
        <v>0</v>
      </c>
      <c r="U91" s="663">
        <f>'Report 1'!$D$114</f>
        <v>0</v>
      </c>
      <c r="AL91" s="664" t="s">
        <v>463</v>
      </c>
      <c r="AM91" s="665">
        <v>2</v>
      </c>
      <c r="AN91" s="665" t="str">
        <f>'Information Input'!$M$14</f>
        <v xml:space="preserve">      -      </v>
      </c>
      <c r="AO91" s="665" t="s">
        <v>25</v>
      </c>
      <c r="AP91" s="656">
        <f t="shared" si="25"/>
        <v>43556</v>
      </c>
      <c r="AQ91" s="656">
        <f t="shared" si="26"/>
        <v>43646</v>
      </c>
      <c r="AR91" s="656">
        <f>'Information Input'!$H$35</f>
        <v>43555</v>
      </c>
      <c r="AS91" s="665" t="str">
        <f>'Information Input'!$J$22</f>
        <v>Quarterly</v>
      </c>
      <c r="AT91" s="656">
        <f>'Information Input'!$H$30</f>
        <v>43555</v>
      </c>
      <c r="AU91" s="665">
        <f>'Information Input'!$J$18</f>
        <v>2019</v>
      </c>
      <c r="AV91" s="665">
        <v>208</v>
      </c>
      <c r="AW91" s="665" t="s">
        <v>370</v>
      </c>
      <c r="AX91" s="665" t="s">
        <v>462</v>
      </c>
      <c r="AY91" s="666" t="s">
        <v>450</v>
      </c>
      <c r="AZ91" s="665">
        <v>48</v>
      </c>
      <c r="BA91" s="667" t="s">
        <v>556</v>
      </c>
      <c r="BB91" s="661" t="s">
        <v>268</v>
      </c>
      <c r="BC91" s="668">
        <f>'Report 2'!$O$55</f>
        <v>0</v>
      </c>
      <c r="BD91" s="668">
        <f>'Report 2'!$P$55</f>
        <v>0</v>
      </c>
      <c r="BE91" s="668">
        <f>'Report 2'!$Q$55</f>
        <v>0</v>
      </c>
      <c r="BF91" s="668">
        <f>'Report 2'!$R$55</f>
        <v>0</v>
      </c>
      <c r="BG91" s="668">
        <f>'Report 2'!$S$55</f>
        <v>0</v>
      </c>
      <c r="BH91" s="668">
        <f>'Report 2'!$T$55</f>
        <v>0</v>
      </c>
      <c r="BI91" s="668">
        <f>'Report 2'!$U$55</f>
        <v>0</v>
      </c>
      <c r="CC91" s="693" t="s">
        <v>463</v>
      </c>
      <c r="CD91" s="1005" t="s">
        <v>447</v>
      </c>
      <c r="CE91" s="1005" t="str">
        <f>'Information Input'!$M$14</f>
        <v xml:space="preserve">      -      </v>
      </c>
      <c r="CF91" s="684" t="s">
        <v>25</v>
      </c>
      <c r="CG91" s="679">
        <f t="shared" si="22"/>
        <v>43556</v>
      </c>
      <c r="CH91" s="679">
        <f t="shared" si="23"/>
        <v>43646</v>
      </c>
      <c r="CI91" s="679">
        <f>'Information Input'!$H$35</f>
        <v>43555</v>
      </c>
      <c r="CJ91" s="684" t="str">
        <f>'Information Input'!$J$22</f>
        <v>Quarterly</v>
      </c>
      <c r="CK91" s="679">
        <f>'Information Input'!$H$30</f>
        <v>43555</v>
      </c>
      <c r="CL91" s="684">
        <f>'Information Input'!$J$18</f>
        <v>2019</v>
      </c>
      <c r="CM91" s="1006" t="s">
        <v>365</v>
      </c>
      <c r="CN91" s="1005" t="s">
        <v>370</v>
      </c>
      <c r="CO91" s="693" t="s">
        <v>462</v>
      </c>
      <c r="CP91" s="693" t="str">
        <f t="shared" si="27"/>
        <v>Additional Health Care</v>
      </c>
      <c r="CQ91" s="684">
        <v>51</v>
      </c>
      <c r="CR91" s="693" t="s">
        <v>557</v>
      </c>
      <c r="CS91" s="693" t="s">
        <v>268</v>
      </c>
      <c r="CT91" s="1007">
        <f>'Report 1'!$D$18</f>
        <v>0</v>
      </c>
      <c r="CU91" s="1008">
        <f>SUMIF('Report 4A'!$G$16:$G$95,$CQ91,'Report 4A'!$L$16:$L$95)</f>
        <v>0</v>
      </c>
      <c r="CV91" s="1009">
        <f t="shared" si="30"/>
        <v>0</v>
      </c>
      <c r="CX91" s="664" t="s">
        <v>463</v>
      </c>
      <c r="CY91" s="655" t="s">
        <v>286</v>
      </c>
      <c r="CZ91" s="655" t="str">
        <f>'Information Input'!$M$14</f>
        <v xml:space="preserve">      -      </v>
      </c>
      <c r="DA91" s="656">
        <f>'Information Input'!$H$35</f>
        <v>43555</v>
      </c>
      <c r="DB91" s="655" t="str">
        <f>'Information Input'!$J$22</f>
        <v>Quarterly</v>
      </c>
      <c r="DC91" s="670">
        <f>'Information Input'!$H$30</f>
        <v>43555</v>
      </c>
      <c r="DD91" s="671" t="str">
        <f t="shared" si="21"/>
        <v>201808</v>
      </c>
      <c r="DE91" s="659" t="s">
        <v>462</v>
      </c>
      <c r="DF91" s="659" t="s">
        <v>456</v>
      </c>
      <c r="DG91" s="662">
        <f>'Report 5H'!$J$55</f>
        <v>0</v>
      </c>
      <c r="DH91" s="668">
        <f>'Report 5H'!$J$56</f>
        <v>0</v>
      </c>
      <c r="DI91" s="662">
        <f>'Report 5H'!$J$57</f>
        <v>0</v>
      </c>
      <c r="DJ91" s="662">
        <f>'Report 5H'!$J$58</f>
        <v>0</v>
      </c>
      <c r="DK91" s="662">
        <f>'Report 5H'!$J$59</f>
        <v>0</v>
      </c>
      <c r="DL91" s="662">
        <f>'Report 5H'!$J$60</f>
        <v>0</v>
      </c>
      <c r="DM91" s="662">
        <f>'Report 5H'!$J$61</f>
        <v>0</v>
      </c>
      <c r="DN91" s="662">
        <f>'Report 5H'!$J$62</f>
        <v>0</v>
      </c>
      <c r="DO91" s="662">
        <f>'Report 5H'!$J$63</f>
        <v>0</v>
      </c>
      <c r="DP91" s="662">
        <f>'Report 5H'!$J$64</f>
        <v>0</v>
      </c>
      <c r="DQ91" s="662">
        <f>'Report 5H'!$J$65</f>
        <v>0</v>
      </c>
    </row>
    <row r="92" spans="2:121">
      <c r="B92" s="653" t="s">
        <v>463</v>
      </c>
      <c r="C92" s="654">
        <v>1</v>
      </c>
      <c r="D92" s="655" t="str">
        <f>'Information Input'!$M$14</f>
        <v xml:space="preserve">      -      </v>
      </c>
      <c r="E92" s="655" t="s">
        <v>25</v>
      </c>
      <c r="F92" s="656">
        <f t="shared" si="31"/>
        <v>43556</v>
      </c>
      <c r="G92" s="656">
        <f t="shared" si="32"/>
        <v>43646</v>
      </c>
      <c r="H92" s="656">
        <f>'Information Input'!$H$35</f>
        <v>43555</v>
      </c>
      <c r="I92" s="655" t="str">
        <f>'Information Input'!$J$22</f>
        <v>Quarterly</v>
      </c>
      <c r="J92" s="656">
        <f>'Information Input'!$H$30</f>
        <v>43555</v>
      </c>
      <c r="K92" s="655">
        <f>'Information Input'!$J$18</f>
        <v>2019</v>
      </c>
      <c r="L92" s="657" t="s">
        <v>365</v>
      </c>
      <c r="M92" s="658" t="s">
        <v>370</v>
      </c>
      <c r="N92" s="659" t="s">
        <v>462</v>
      </c>
      <c r="O92" s="660" t="s">
        <v>446</v>
      </c>
      <c r="P92" s="655">
        <v>11</v>
      </c>
      <c r="Q92" s="667" t="s">
        <v>129</v>
      </c>
      <c r="R92" s="659" t="s">
        <v>152</v>
      </c>
      <c r="S92" s="661">
        <f>'Report 1'!$D$18</f>
        <v>0</v>
      </c>
      <c r="T92" s="662">
        <f>'Report 1'!$D$31</f>
        <v>0</v>
      </c>
      <c r="U92" s="663">
        <f>'Report 1'!$D$117</f>
        <v>0</v>
      </c>
      <c r="AL92" s="664" t="s">
        <v>463</v>
      </c>
      <c r="AM92" s="665">
        <v>2</v>
      </c>
      <c r="AN92" s="665" t="str">
        <f>'Information Input'!$M$14</f>
        <v xml:space="preserve">      -      </v>
      </c>
      <c r="AO92" s="665" t="s">
        <v>25</v>
      </c>
      <c r="AP92" s="656">
        <f t="shared" si="25"/>
        <v>43556</v>
      </c>
      <c r="AQ92" s="656">
        <f t="shared" si="26"/>
        <v>43646</v>
      </c>
      <c r="AR92" s="656">
        <f>'Information Input'!$H$35</f>
        <v>43555</v>
      </c>
      <c r="AS92" s="665" t="str">
        <f>'Information Input'!$J$22</f>
        <v>Quarterly</v>
      </c>
      <c r="AT92" s="656">
        <f>'Information Input'!$H$30</f>
        <v>43555</v>
      </c>
      <c r="AU92" s="665">
        <f>'Information Input'!$J$18</f>
        <v>2019</v>
      </c>
      <c r="AV92" s="665">
        <v>208</v>
      </c>
      <c r="AW92" s="665" t="s">
        <v>370</v>
      </c>
      <c r="AX92" s="665" t="s">
        <v>462</v>
      </c>
      <c r="AY92" s="666" t="s">
        <v>450</v>
      </c>
      <c r="AZ92" s="665">
        <v>49</v>
      </c>
      <c r="BA92" s="667" t="s">
        <v>392</v>
      </c>
      <c r="BB92" s="661" t="s">
        <v>268</v>
      </c>
      <c r="BC92" s="668">
        <f>'Report 2'!$O$56</f>
        <v>0</v>
      </c>
      <c r="BD92" s="668">
        <f>'Report 2'!$P$56</f>
        <v>0</v>
      </c>
      <c r="BE92" s="668">
        <f>'Report 2'!$Q$56</f>
        <v>0</v>
      </c>
      <c r="BF92" s="668">
        <f>'Report 2'!$R$56</f>
        <v>0</v>
      </c>
      <c r="BG92" s="668">
        <f>'Report 2'!$S$56</f>
        <v>0</v>
      </c>
      <c r="BH92" s="668">
        <f>'Report 2'!$T$56</f>
        <v>0</v>
      </c>
      <c r="BI92" s="668">
        <f>'Report 2'!$U$56</f>
        <v>0</v>
      </c>
      <c r="CC92" s="641" t="s">
        <v>463</v>
      </c>
      <c r="CD92" s="995" t="s">
        <v>447</v>
      </c>
      <c r="CE92" s="995" t="str">
        <f>'Information Input'!$M$14</f>
        <v xml:space="preserve">      -      </v>
      </c>
      <c r="CF92" s="650" t="s">
        <v>26</v>
      </c>
      <c r="CG92" s="637">
        <f t="shared" ref="CG92:CG131" si="39">DATE(CL92,7,1)</f>
        <v>43647</v>
      </c>
      <c r="CH92" s="637">
        <f t="shared" ref="CH92:CH131" si="40">DATE(CL92,9,30)</f>
        <v>43738</v>
      </c>
      <c r="CI92" s="637">
        <f>'Information Input'!$H$35</f>
        <v>43555</v>
      </c>
      <c r="CJ92" s="650" t="str">
        <f>'Information Input'!$J$22</f>
        <v>Quarterly</v>
      </c>
      <c r="CK92" s="637">
        <f>'Information Input'!$H$30</f>
        <v>43555</v>
      </c>
      <c r="CL92" s="650">
        <f>'Information Input'!$J$18</f>
        <v>2019</v>
      </c>
      <c r="CM92" s="996" t="s">
        <v>365</v>
      </c>
      <c r="CN92" s="995" t="s">
        <v>370</v>
      </c>
      <c r="CO92" s="641" t="s">
        <v>462</v>
      </c>
      <c r="CP92" s="641" t="str">
        <f t="shared" ref="CP92:CP111" si="41">CP52</f>
        <v>Health Care</v>
      </c>
      <c r="CQ92" s="650">
        <v>11</v>
      </c>
      <c r="CR92" s="641" t="s">
        <v>129</v>
      </c>
      <c r="CS92" s="641" t="s">
        <v>152</v>
      </c>
      <c r="CT92" s="997">
        <f>'Report 1'!$E$18</f>
        <v>0</v>
      </c>
      <c r="CU92" s="998">
        <f>SUMIF('Report 4A'!$G$16:$G$95,$CQ92,'Report 4A'!$M$16:$M$95)</f>
        <v>0</v>
      </c>
      <c r="CV92" s="999">
        <f t="shared" si="30"/>
        <v>0</v>
      </c>
      <c r="CX92" s="664" t="s">
        <v>463</v>
      </c>
      <c r="CY92" s="655" t="s">
        <v>286</v>
      </c>
      <c r="CZ92" s="655" t="str">
        <f>'Information Input'!$M$14</f>
        <v xml:space="preserve">      -      </v>
      </c>
      <c r="DA92" s="656">
        <f>'Information Input'!$H$35</f>
        <v>43555</v>
      </c>
      <c r="DB92" s="655" t="str">
        <f>'Information Input'!$J$22</f>
        <v>Quarterly</v>
      </c>
      <c r="DC92" s="670">
        <f>'Information Input'!$H$30</f>
        <v>43555</v>
      </c>
      <c r="DD92" s="671" t="str">
        <f t="shared" si="21"/>
        <v>201807</v>
      </c>
      <c r="DE92" s="659" t="s">
        <v>462</v>
      </c>
      <c r="DF92" s="659" t="s">
        <v>456</v>
      </c>
      <c r="DG92" s="662">
        <f>'Report 5H'!$K$55</f>
        <v>0</v>
      </c>
      <c r="DH92" s="668">
        <f>'Report 5H'!$K$56</f>
        <v>0</v>
      </c>
      <c r="DI92" s="662">
        <f>'Report 5H'!$K$57</f>
        <v>0</v>
      </c>
      <c r="DJ92" s="662">
        <f>'Report 5H'!$K$58</f>
        <v>0</v>
      </c>
      <c r="DK92" s="662">
        <f>'Report 5H'!$K$59</f>
        <v>0</v>
      </c>
      <c r="DL92" s="662">
        <f>'Report 5H'!$K$60</f>
        <v>0</v>
      </c>
      <c r="DM92" s="662">
        <f>'Report 5H'!$K$61</f>
        <v>0</v>
      </c>
      <c r="DN92" s="662">
        <f>'Report 5H'!$K$62</f>
        <v>0</v>
      </c>
      <c r="DO92" s="662">
        <f>'Report 5H'!$K$63</f>
        <v>0</v>
      </c>
      <c r="DP92" s="662">
        <f>'Report 5H'!$K$64</f>
        <v>0</v>
      </c>
      <c r="DQ92" s="662">
        <f>'Report 5H'!$K$65</f>
        <v>0</v>
      </c>
    </row>
    <row r="93" spans="2:121">
      <c r="B93" s="653" t="s">
        <v>463</v>
      </c>
      <c r="C93" s="654">
        <v>1</v>
      </c>
      <c r="D93" s="655" t="str">
        <f>'Information Input'!$M$14</f>
        <v xml:space="preserve">      -      </v>
      </c>
      <c r="E93" s="655" t="s">
        <v>25</v>
      </c>
      <c r="F93" s="656">
        <f t="shared" si="31"/>
        <v>43556</v>
      </c>
      <c r="G93" s="656">
        <f t="shared" si="32"/>
        <v>43646</v>
      </c>
      <c r="H93" s="656">
        <f>'Information Input'!$H$35</f>
        <v>43555</v>
      </c>
      <c r="I93" s="655" t="str">
        <f>'Information Input'!$J$22</f>
        <v>Quarterly</v>
      </c>
      <c r="J93" s="656">
        <f>'Information Input'!$H$30</f>
        <v>43555</v>
      </c>
      <c r="K93" s="655">
        <f>'Information Input'!$J$18</f>
        <v>2019</v>
      </c>
      <c r="L93" s="657" t="s">
        <v>365</v>
      </c>
      <c r="M93" s="658" t="s">
        <v>370</v>
      </c>
      <c r="N93" s="659" t="s">
        <v>462</v>
      </c>
      <c r="O93" s="660" t="s">
        <v>446</v>
      </c>
      <c r="P93" s="655">
        <v>12</v>
      </c>
      <c r="Q93" s="667" t="s">
        <v>108</v>
      </c>
      <c r="R93" s="659" t="s">
        <v>152</v>
      </c>
      <c r="S93" s="661">
        <f>'Report 1'!$D$18</f>
        <v>0</v>
      </c>
      <c r="T93" s="662">
        <f>'Report 1'!$D$32</f>
        <v>0</v>
      </c>
      <c r="U93" s="663">
        <f>'Report 1'!$D$118</f>
        <v>0</v>
      </c>
      <c r="AL93" s="664" t="s">
        <v>463</v>
      </c>
      <c r="AM93" s="665">
        <v>2</v>
      </c>
      <c r="AN93" s="665" t="str">
        <f>'Information Input'!$M$14</f>
        <v xml:space="preserve">      -      </v>
      </c>
      <c r="AO93" s="665" t="s">
        <v>25</v>
      </c>
      <c r="AP93" s="656">
        <f t="shared" si="25"/>
        <v>43556</v>
      </c>
      <c r="AQ93" s="656">
        <f t="shared" si="26"/>
        <v>43646</v>
      </c>
      <c r="AR93" s="656">
        <f>'Information Input'!$H$35</f>
        <v>43555</v>
      </c>
      <c r="AS93" s="665" t="str">
        <f>'Information Input'!$J$22</f>
        <v>Quarterly</v>
      </c>
      <c r="AT93" s="656">
        <f>'Information Input'!$H$30</f>
        <v>43555</v>
      </c>
      <c r="AU93" s="665">
        <f>'Information Input'!$J$18</f>
        <v>2019</v>
      </c>
      <c r="AV93" s="665">
        <v>208</v>
      </c>
      <c r="AW93" s="665" t="s">
        <v>370</v>
      </c>
      <c r="AX93" s="665" t="s">
        <v>462</v>
      </c>
      <c r="AY93" s="666" t="s">
        <v>450</v>
      </c>
      <c r="AZ93" s="665">
        <v>50</v>
      </c>
      <c r="BA93" s="667" t="s">
        <v>142</v>
      </c>
      <c r="BB93" s="661" t="s">
        <v>268</v>
      </c>
      <c r="BC93" s="668">
        <f>'Report 2'!$O$57</f>
        <v>0</v>
      </c>
      <c r="BD93" s="668">
        <f>'Report 2'!$P$57</f>
        <v>0</v>
      </c>
      <c r="BE93" s="668">
        <f>'Report 2'!$Q$57</f>
        <v>0</v>
      </c>
      <c r="BF93" s="668">
        <f>'Report 2'!$R$57</f>
        <v>0</v>
      </c>
      <c r="BG93" s="668">
        <f>'Report 2'!$S$57</f>
        <v>0</v>
      </c>
      <c r="BH93" s="668">
        <f>'Report 2'!$T$57</f>
        <v>0</v>
      </c>
      <c r="BI93" s="668">
        <f>'Report 2'!$U$57</f>
        <v>0</v>
      </c>
      <c r="CC93" s="660" t="s">
        <v>463</v>
      </c>
      <c r="CD93" s="1000" t="s">
        <v>447</v>
      </c>
      <c r="CE93" s="1000" t="str">
        <f>'Information Input'!$M$14</f>
        <v xml:space="preserve">      -      </v>
      </c>
      <c r="CF93" s="669" t="s">
        <v>26</v>
      </c>
      <c r="CG93" s="670">
        <f t="shared" si="39"/>
        <v>43647</v>
      </c>
      <c r="CH93" s="670">
        <f t="shared" si="40"/>
        <v>43738</v>
      </c>
      <c r="CI93" s="670">
        <f>'Information Input'!$H$35</f>
        <v>43555</v>
      </c>
      <c r="CJ93" s="669" t="str">
        <f>'Information Input'!$J$22</f>
        <v>Quarterly</v>
      </c>
      <c r="CK93" s="670">
        <f>'Information Input'!$H$30</f>
        <v>43555</v>
      </c>
      <c r="CL93" s="669">
        <f>'Information Input'!$J$18</f>
        <v>2019</v>
      </c>
      <c r="CM93" s="1001" t="s">
        <v>365</v>
      </c>
      <c r="CN93" s="1000" t="s">
        <v>370</v>
      </c>
      <c r="CO93" s="660" t="s">
        <v>462</v>
      </c>
      <c r="CP93" s="660" t="str">
        <f t="shared" si="41"/>
        <v>Health Care</v>
      </c>
      <c r="CQ93" s="669">
        <v>12</v>
      </c>
      <c r="CR93" s="660" t="s">
        <v>108</v>
      </c>
      <c r="CS93" s="660" t="s">
        <v>152</v>
      </c>
      <c r="CT93" s="1002">
        <f>'Report 1'!$E$18</f>
        <v>0</v>
      </c>
      <c r="CU93" s="1003">
        <f>SUMIF('Report 4A'!$G$16:$G$95,$CQ93,'Report 4A'!$M$16:$M$95)</f>
        <v>0</v>
      </c>
      <c r="CV93" s="1004">
        <f t="shared" si="30"/>
        <v>0</v>
      </c>
      <c r="CX93" s="664" t="s">
        <v>463</v>
      </c>
      <c r="CY93" s="655" t="s">
        <v>286</v>
      </c>
      <c r="CZ93" s="655" t="str">
        <f>'Information Input'!$M$14</f>
        <v xml:space="preserve">      -      </v>
      </c>
      <c r="DA93" s="656">
        <f>'Information Input'!$H$35</f>
        <v>43555</v>
      </c>
      <c r="DB93" s="655" t="str">
        <f>'Information Input'!$J$22</f>
        <v>Quarterly</v>
      </c>
      <c r="DC93" s="670">
        <f>'Information Input'!$H$30</f>
        <v>43555</v>
      </c>
      <c r="DD93" s="671" t="str">
        <f t="shared" si="21"/>
        <v>201806</v>
      </c>
      <c r="DE93" s="659" t="s">
        <v>462</v>
      </c>
      <c r="DF93" s="659" t="s">
        <v>456</v>
      </c>
      <c r="DG93" s="662">
        <f>'Report 5H'!$L$55</f>
        <v>0</v>
      </c>
      <c r="DH93" s="668">
        <f>'Report 5H'!$L$56</f>
        <v>0</v>
      </c>
      <c r="DI93" s="662">
        <f>'Report 5H'!$L$57</f>
        <v>0</v>
      </c>
      <c r="DJ93" s="662">
        <f>'Report 5H'!$L$58</f>
        <v>0</v>
      </c>
      <c r="DK93" s="662">
        <f>'Report 5H'!$L$59</f>
        <v>0</v>
      </c>
      <c r="DL93" s="662">
        <f>'Report 5H'!$L$60</f>
        <v>0</v>
      </c>
      <c r="DM93" s="662">
        <f>'Report 5H'!$L$61</f>
        <v>0</v>
      </c>
      <c r="DN93" s="662">
        <f>'Report 5H'!$L$62</f>
        <v>0</v>
      </c>
      <c r="DO93" s="662">
        <f>'Report 5H'!$L$63</f>
        <v>0</v>
      </c>
      <c r="DP93" s="662">
        <f>'Report 5H'!$L$64</f>
        <v>0</v>
      </c>
      <c r="DQ93" s="662">
        <f>'Report 5H'!$L$65</f>
        <v>0</v>
      </c>
    </row>
    <row r="94" spans="2:121">
      <c r="B94" s="653" t="s">
        <v>463</v>
      </c>
      <c r="C94" s="654">
        <v>1</v>
      </c>
      <c r="D94" s="655" t="str">
        <f>'Information Input'!$M$14</f>
        <v xml:space="preserve">      -      </v>
      </c>
      <c r="E94" s="655" t="s">
        <v>25</v>
      </c>
      <c r="F94" s="656">
        <f t="shared" si="31"/>
        <v>43556</v>
      </c>
      <c r="G94" s="656">
        <f t="shared" si="32"/>
        <v>43646</v>
      </c>
      <c r="H94" s="656">
        <f>'Information Input'!$H$35</f>
        <v>43555</v>
      </c>
      <c r="I94" s="655" t="str">
        <f>'Information Input'!$J$22</f>
        <v>Quarterly</v>
      </c>
      <c r="J94" s="656">
        <f>'Information Input'!$H$30</f>
        <v>43555</v>
      </c>
      <c r="K94" s="655">
        <f>'Information Input'!$J$18</f>
        <v>2019</v>
      </c>
      <c r="L94" s="657" t="s">
        <v>365</v>
      </c>
      <c r="M94" s="658" t="s">
        <v>370</v>
      </c>
      <c r="N94" s="659" t="s">
        <v>462</v>
      </c>
      <c r="O94" s="660" t="s">
        <v>446</v>
      </c>
      <c r="P94" s="655">
        <v>13</v>
      </c>
      <c r="Q94" s="667" t="s">
        <v>109</v>
      </c>
      <c r="R94" s="659" t="s">
        <v>154</v>
      </c>
      <c r="S94" s="661">
        <f>'Report 1'!$D$18</f>
        <v>0</v>
      </c>
      <c r="T94" s="662">
        <f>'Report 1'!$D$33</f>
        <v>0</v>
      </c>
      <c r="U94" s="663">
        <f>'Report 1'!$D$119</f>
        <v>0</v>
      </c>
      <c r="AL94" s="664" t="s">
        <v>463</v>
      </c>
      <c r="AM94" s="665">
        <v>2</v>
      </c>
      <c r="AN94" s="665" t="str">
        <f>'Information Input'!$M$14</f>
        <v xml:space="preserve">      -      </v>
      </c>
      <c r="AO94" s="665" t="s">
        <v>25</v>
      </c>
      <c r="AP94" s="656">
        <f t="shared" si="25"/>
        <v>43556</v>
      </c>
      <c r="AQ94" s="656">
        <f t="shared" si="26"/>
        <v>43646</v>
      </c>
      <c r="AR94" s="656">
        <f>'Information Input'!$H$35</f>
        <v>43555</v>
      </c>
      <c r="AS94" s="665" t="str">
        <f>'Information Input'!$J$22</f>
        <v>Quarterly</v>
      </c>
      <c r="AT94" s="656">
        <f>'Information Input'!$H$30</f>
        <v>43555</v>
      </c>
      <c r="AU94" s="665">
        <f>'Information Input'!$J$18</f>
        <v>2019</v>
      </c>
      <c r="AV94" s="665">
        <v>208</v>
      </c>
      <c r="AW94" s="665" t="s">
        <v>370</v>
      </c>
      <c r="AX94" s="665" t="s">
        <v>462</v>
      </c>
      <c r="AY94" s="666" t="s">
        <v>450</v>
      </c>
      <c r="AZ94" s="665">
        <v>51</v>
      </c>
      <c r="BA94" s="667" t="s">
        <v>557</v>
      </c>
      <c r="BB94" s="661" t="s">
        <v>268</v>
      </c>
      <c r="BC94" s="668">
        <f>'Report 2'!$O$58</f>
        <v>0</v>
      </c>
      <c r="BD94" s="668">
        <f>'Report 2'!$P$58</f>
        <v>0</v>
      </c>
      <c r="BE94" s="668">
        <f>'Report 2'!$Q$58</f>
        <v>0</v>
      </c>
      <c r="BF94" s="668">
        <f>'Report 2'!$R$58</f>
        <v>0</v>
      </c>
      <c r="BG94" s="668">
        <f>'Report 2'!$S$58</f>
        <v>0</v>
      </c>
      <c r="BH94" s="668">
        <f>'Report 2'!$T$58</f>
        <v>0</v>
      </c>
      <c r="BI94" s="668">
        <f>'Report 2'!$U$58</f>
        <v>0</v>
      </c>
      <c r="CC94" s="660" t="s">
        <v>463</v>
      </c>
      <c r="CD94" s="1000" t="s">
        <v>447</v>
      </c>
      <c r="CE94" s="1000" t="str">
        <f>'Information Input'!$M$14</f>
        <v xml:space="preserve">      -      </v>
      </c>
      <c r="CF94" s="669" t="s">
        <v>26</v>
      </c>
      <c r="CG94" s="670">
        <f t="shared" si="39"/>
        <v>43647</v>
      </c>
      <c r="CH94" s="670">
        <f t="shared" si="40"/>
        <v>43738</v>
      </c>
      <c r="CI94" s="670">
        <f>'Information Input'!$H$35</f>
        <v>43555</v>
      </c>
      <c r="CJ94" s="669" t="str">
        <f>'Information Input'!$J$22</f>
        <v>Quarterly</v>
      </c>
      <c r="CK94" s="670">
        <f>'Information Input'!$H$30</f>
        <v>43555</v>
      </c>
      <c r="CL94" s="669">
        <f>'Information Input'!$J$18</f>
        <v>2019</v>
      </c>
      <c r="CM94" s="1001" t="s">
        <v>365</v>
      </c>
      <c r="CN94" s="1000" t="s">
        <v>370</v>
      </c>
      <c r="CO94" s="660" t="s">
        <v>462</v>
      </c>
      <c r="CP94" s="660" t="str">
        <f t="shared" si="41"/>
        <v>Health Care</v>
      </c>
      <c r="CQ94" s="669">
        <v>13</v>
      </c>
      <c r="CR94" s="660" t="s">
        <v>109</v>
      </c>
      <c r="CS94" s="660" t="s">
        <v>154</v>
      </c>
      <c r="CT94" s="1002">
        <f>'Report 1'!$E$18</f>
        <v>0</v>
      </c>
      <c r="CU94" s="1003">
        <f>SUMIF('Report 4A'!$G$16:$G$95,$CQ94,'Report 4A'!$M$16:$M$95)</f>
        <v>0</v>
      </c>
      <c r="CV94" s="1004">
        <f t="shared" si="30"/>
        <v>0</v>
      </c>
      <c r="CX94" s="664" t="s">
        <v>463</v>
      </c>
      <c r="CY94" s="655" t="s">
        <v>286</v>
      </c>
      <c r="CZ94" s="655" t="str">
        <f>'Information Input'!$M$14</f>
        <v xml:space="preserve">      -      </v>
      </c>
      <c r="DA94" s="656">
        <f>'Information Input'!$H$35</f>
        <v>43555</v>
      </c>
      <c r="DB94" s="655" t="str">
        <f>'Information Input'!$J$22</f>
        <v>Quarterly</v>
      </c>
      <c r="DC94" s="670">
        <f>'Information Input'!$H$30</f>
        <v>43555</v>
      </c>
      <c r="DD94" s="671" t="str">
        <f t="shared" si="21"/>
        <v>201805</v>
      </c>
      <c r="DE94" s="659" t="s">
        <v>462</v>
      </c>
      <c r="DF94" s="659" t="s">
        <v>456</v>
      </c>
      <c r="DG94" s="662">
        <f>'Report 5H'!$M$55</f>
        <v>0</v>
      </c>
      <c r="DH94" s="668">
        <f>'Report 5H'!$M$56</f>
        <v>0</v>
      </c>
      <c r="DI94" s="662">
        <f>'Report 5H'!$M$57</f>
        <v>0</v>
      </c>
      <c r="DJ94" s="662">
        <f>'Report 5H'!$M$58</f>
        <v>0</v>
      </c>
      <c r="DK94" s="662">
        <f>'Report 5H'!$M$59</f>
        <v>0</v>
      </c>
      <c r="DL94" s="662">
        <f>'Report 5H'!$M$60</f>
        <v>0</v>
      </c>
      <c r="DM94" s="662">
        <f>'Report 5H'!$M$61</f>
        <v>0</v>
      </c>
      <c r="DN94" s="662">
        <f>'Report 5H'!$M$62</f>
        <v>0</v>
      </c>
      <c r="DO94" s="662">
        <f>'Report 5H'!$M$63</f>
        <v>0</v>
      </c>
      <c r="DP94" s="662">
        <f>'Report 5H'!$M$64</f>
        <v>0</v>
      </c>
      <c r="DQ94" s="662">
        <f>'Report 5H'!$M$65</f>
        <v>0</v>
      </c>
    </row>
    <row r="95" spans="2:121">
      <c r="B95" s="653" t="s">
        <v>463</v>
      </c>
      <c r="C95" s="654">
        <v>1</v>
      </c>
      <c r="D95" s="655" t="str">
        <f>'Information Input'!$M$14</f>
        <v xml:space="preserve">      -      </v>
      </c>
      <c r="E95" s="655" t="s">
        <v>25</v>
      </c>
      <c r="F95" s="656">
        <f t="shared" si="31"/>
        <v>43556</v>
      </c>
      <c r="G95" s="656">
        <f t="shared" si="32"/>
        <v>43646</v>
      </c>
      <c r="H95" s="656">
        <f>'Information Input'!$H$35</f>
        <v>43555</v>
      </c>
      <c r="I95" s="655" t="str">
        <f>'Information Input'!$J$22</f>
        <v>Quarterly</v>
      </c>
      <c r="J95" s="656">
        <f>'Information Input'!$H$30</f>
        <v>43555</v>
      </c>
      <c r="K95" s="655">
        <f>'Information Input'!$J$18</f>
        <v>2019</v>
      </c>
      <c r="L95" s="657" t="s">
        <v>365</v>
      </c>
      <c r="M95" s="658" t="s">
        <v>370</v>
      </c>
      <c r="N95" s="659" t="s">
        <v>462</v>
      </c>
      <c r="O95" s="660" t="s">
        <v>446</v>
      </c>
      <c r="P95" s="655">
        <v>14</v>
      </c>
      <c r="Q95" s="667" t="s">
        <v>537</v>
      </c>
      <c r="R95" s="659" t="s">
        <v>156</v>
      </c>
      <c r="S95" s="661">
        <f>'Report 1'!$D$18</f>
        <v>0</v>
      </c>
      <c r="T95" s="662">
        <f>'Report 1'!$D$34</f>
        <v>0</v>
      </c>
      <c r="U95" s="663">
        <f>'Report 1'!$D$120</f>
        <v>0</v>
      </c>
      <c r="AL95" s="676" t="s">
        <v>463</v>
      </c>
      <c r="AM95" s="687">
        <v>2</v>
      </c>
      <c r="AN95" s="687" t="str">
        <f>'Information Input'!$M$14</f>
        <v xml:space="preserve">      -      </v>
      </c>
      <c r="AO95" s="687" t="s">
        <v>25</v>
      </c>
      <c r="AP95" s="678">
        <f t="shared" si="25"/>
        <v>43556</v>
      </c>
      <c r="AQ95" s="678">
        <f t="shared" si="26"/>
        <v>43646</v>
      </c>
      <c r="AR95" s="678">
        <f>'Information Input'!$H$35</f>
        <v>43555</v>
      </c>
      <c r="AS95" s="687" t="str">
        <f>'Information Input'!$J$22</f>
        <v>Quarterly</v>
      </c>
      <c r="AT95" s="678">
        <f>'Information Input'!$H$30</f>
        <v>43555</v>
      </c>
      <c r="AU95" s="687">
        <f>'Information Input'!$J$18</f>
        <v>2019</v>
      </c>
      <c r="AV95" s="687">
        <v>208</v>
      </c>
      <c r="AW95" s="687" t="s">
        <v>370</v>
      </c>
      <c r="AX95" s="687" t="s">
        <v>462</v>
      </c>
      <c r="AY95" s="688" t="s">
        <v>449</v>
      </c>
      <c r="AZ95" s="687">
        <v>52</v>
      </c>
      <c r="BA95" s="676" t="s">
        <v>502</v>
      </c>
      <c r="BB95" s="685" t="s">
        <v>268</v>
      </c>
      <c r="BC95" s="683">
        <f>'Report 2'!$O$59</f>
        <v>0</v>
      </c>
      <c r="BD95" s="683">
        <f>'Report 2'!$P$59</f>
        <v>0</v>
      </c>
      <c r="BE95" s="683">
        <f>'Report 2'!$Q$59</f>
        <v>0</v>
      </c>
      <c r="BF95" s="683">
        <f>'Report 2'!$R$59</f>
        <v>0</v>
      </c>
      <c r="BG95" s="683">
        <f>'Report 2'!$S$59</f>
        <v>0</v>
      </c>
      <c r="BH95" s="683">
        <f>'Report 2'!$T$59</f>
        <v>0</v>
      </c>
      <c r="BI95" s="683">
        <f>'Report 2'!$U$59</f>
        <v>0</v>
      </c>
      <c r="CC95" s="660" t="s">
        <v>463</v>
      </c>
      <c r="CD95" s="1000" t="s">
        <v>447</v>
      </c>
      <c r="CE95" s="1000" t="str">
        <f>'Information Input'!$M$14</f>
        <v xml:space="preserve">      -      </v>
      </c>
      <c r="CF95" s="669" t="s">
        <v>26</v>
      </c>
      <c r="CG95" s="670">
        <f t="shared" si="39"/>
        <v>43647</v>
      </c>
      <c r="CH95" s="670">
        <f t="shared" si="40"/>
        <v>43738</v>
      </c>
      <c r="CI95" s="670">
        <f>'Information Input'!$H$35</f>
        <v>43555</v>
      </c>
      <c r="CJ95" s="669" t="str">
        <f>'Information Input'!$J$22</f>
        <v>Quarterly</v>
      </c>
      <c r="CK95" s="670">
        <f>'Information Input'!$H$30</f>
        <v>43555</v>
      </c>
      <c r="CL95" s="669">
        <f>'Information Input'!$J$18</f>
        <v>2019</v>
      </c>
      <c r="CM95" s="1001" t="s">
        <v>365</v>
      </c>
      <c r="CN95" s="1000" t="s">
        <v>370</v>
      </c>
      <c r="CO95" s="660" t="s">
        <v>462</v>
      </c>
      <c r="CP95" s="660" t="str">
        <f t="shared" si="41"/>
        <v>Health Care</v>
      </c>
      <c r="CQ95" s="669">
        <v>14</v>
      </c>
      <c r="CR95" s="660" t="s">
        <v>537</v>
      </c>
      <c r="CS95" s="660" t="s">
        <v>156</v>
      </c>
      <c r="CT95" s="1002">
        <f>'Report 1'!$E$18</f>
        <v>0</v>
      </c>
      <c r="CU95" s="1003">
        <f>SUMIF('Report 4A'!$G$16:$G$95,$CQ95,'Report 4A'!$M$16:$M$95)</f>
        <v>0</v>
      </c>
      <c r="CV95" s="1004">
        <f t="shared" si="30"/>
        <v>0</v>
      </c>
      <c r="CX95" s="664" t="s">
        <v>463</v>
      </c>
      <c r="CY95" s="655" t="s">
        <v>286</v>
      </c>
      <c r="CZ95" s="655" t="str">
        <f>'Information Input'!$M$14</f>
        <v xml:space="preserve">      -      </v>
      </c>
      <c r="DA95" s="656">
        <f>'Information Input'!$H$35</f>
        <v>43555</v>
      </c>
      <c r="DB95" s="655" t="str">
        <f>'Information Input'!$J$22</f>
        <v>Quarterly</v>
      </c>
      <c r="DC95" s="670">
        <f>'Information Input'!$H$30</f>
        <v>43555</v>
      </c>
      <c r="DD95" s="671" t="str">
        <f t="shared" si="21"/>
        <v>201804</v>
      </c>
      <c r="DE95" s="659" t="s">
        <v>462</v>
      </c>
      <c r="DF95" s="659" t="s">
        <v>456</v>
      </c>
      <c r="DG95" s="662">
        <f>'Report 5H'!$N$55</f>
        <v>0</v>
      </c>
      <c r="DH95" s="668">
        <f>'Report 5H'!$N$56</f>
        <v>0</v>
      </c>
      <c r="DI95" s="662">
        <f>'Report 5H'!$N$57</f>
        <v>0</v>
      </c>
      <c r="DJ95" s="662">
        <f>'Report 5H'!$N$58</f>
        <v>0</v>
      </c>
      <c r="DK95" s="662">
        <f>'Report 5H'!$N$59</f>
        <v>0</v>
      </c>
      <c r="DL95" s="662">
        <f>'Report 5H'!$N$60</f>
        <v>0</v>
      </c>
      <c r="DM95" s="662">
        <f>'Report 5H'!$N$61</f>
        <v>0</v>
      </c>
      <c r="DN95" s="662">
        <f>'Report 5H'!$N$62</f>
        <v>0</v>
      </c>
      <c r="DO95" s="662">
        <f>'Report 5H'!$N$63</f>
        <v>0</v>
      </c>
      <c r="DP95" s="662">
        <f>'Report 5H'!$N$64</f>
        <v>0</v>
      </c>
      <c r="DQ95" s="662">
        <f>'Report 5H'!$N$65</f>
        <v>0</v>
      </c>
    </row>
    <row r="96" spans="2:121">
      <c r="B96" s="653" t="s">
        <v>463</v>
      </c>
      <c r="C96" s="654">
        <v>1</v>
      </c>
      <c r="D96" s="655" t="str">
        <f>'Information Input'!$M$14</f>
        <v xml:space="preserve">      -      </v>
      </c>
      <c r="E96" s="655" t="s">
        <v>25</v>
      </c>
      <c r="F96" s="656">
        <f t="shared" si="31"/>
        <v>43556</v>
      </c>
      <c r="G96" s="656">
        <f t="shared" si="32"/>
        <v>43646</v>
      </c>
      <c r="H96" s="656">
        <f>'Information Input'!$H$35</f>
        <v>43555</v>
      </c>
      <c r="I96" s="655" t="str">
        <f>'Information Input'!$J$22</f>
        <v>Quarterly</v>
      </c>
      <c r="J96" s="656">
        <f>'Information Input'!$H$30</f>
        <v>43555</v>
      </c>
      <c r="K96" s="655">
        <f>'Information Input'!$J$18</f>
        <v>2019</v>
      </c>
      <c r="L96" s="657" t="s">
        <v>365</v>
      </c>
      <c r="M96" s="658" t="s">
        <v>370</v>
      </c>
      <c r="N96" s="659" t="s">
        <v>462</v>
      </c>
      <c r="O96" s="660" t="s">
        <v>446</v>
      </c>
      <c r="P96" s="655">
        <v>15</v>
      </c>
      <c r="Q96" s="667" t="s">
        <v>110</v>
      </c>
      <c r="R96" s="659" t="s">
        <v>157</v>
      </c>
      <c r="S96" s="661">
        <f>'Report 1'!$D$18</f>
        <v>0</v>
      </c>
      <c r="T96" s="662">
        <f>'Report 1'!$D$35</f>
        <v>0</v>
      </c>
      <c r="U96" s="663">
        <f>'Report 1'!$D$121</f>
        <v>0</v>
      </c>
      <c r="AL96" s="640" t="s">
        <v>463</v>
      </c>
      <c r="AM96" s="635">
        <v>2</v>
      </c>
      <c r="AN96" s="635" t="str">
        <f>'Information Input'!$M$14</f>
        <v xml:space="preserve">      -      </v>
      </c>
      <c r="AO96" s="635" t="s">
        <v>26</v>
      </c>
      <c r="AP96" s="636">
        <f t="shared" ref="AP96:AP137" si="42">DATE(AU96,7,1)</f>
        <v>43647</v>
      </c>
      <c r="AQ96" s="636">
        <f t="shared" ref="AQ96:AQ137" si="43">DATE(AU96,9,30)</f>
        <v>43738</v>
      </c>
      <c r="AR96" s="637">
        <f>'Information Input'!$H$35</f>
        <v>43555</v>
      </c>
      <c r="AS96" s="635" t="str">
        <f>'Information Input'!$J$22</f>
        <v>Quarterly</v>
      </c>
      <c r="AT96" s="637">
        <f>'Information Input'!$H$30</f>
        <v>43555</v>
      </c>
      <c r="AU96" s="635">
        <f>'Information Input'!$J$18</f>
        <v>2019</v>
      </c>
      <c r="AV96" s="635">
        <v>208</v>
      </c>
      <c r="AW96" s="635" t="s">
        <v>370</v>
      </c>
      <c r="AX96" s="646" t="s">
        <v>462</v>
      </c>
      <c r="AY96" s="647" t="s">
        <v>446</v>
      </c>
      <c r="AZ96" s="646">
        <v>11</v>
      </c>
      <c r="BA96" s="648" t="s">
        <v>129</v>
      </c>
      <c r="BB96" s="642" t="s">
        <v>152</v>
      </c>
      <c r="BC96" s="649">
        <f>'Report 2'!$V$18</f>
        <v>0</v>
      </c>
      <c r="BD96" s="649">
        <f>'Report 2'!$W$18</f>
        <v>0</v>
      </c>
      <c r="BE96" s="649">
        <f>'Report 2'!$X$18</f>
        <v>0</v>
      </c>
      <c r="BF96" s="649">
        <f>'Report 2'!$Y$18</f>
        <v>0</v>
      </c>
      <c r="BG96" s="649">
        <f>'Report 2'!$Z$18</f>
        <v>0</v>
      </c>
      <c r="BH96" s="649">
        <f>'Report 2'!$AA$18</f>
        <v>0</v>
      </c>
      <c r="BI96" s="649">
        <f>'Report 2'!$AB$18</f>
        <v>0</v>
      </c>
      <c r="CC96" s="660" t="s">
        <v>463</v>
      </c>
      <c r="CD96" s="1000" t="s">
        <v>447</v>
      </c>
      <c r="CE96" s="1000" t="str">
        <f>'Information Input'!$M$14</f>
        <v xml:space="preserve">      -      </v>
      </c>
      <c r="CF96" s="669" t="s">
        <v>26</v>
      </c>
      <c r="CG96" s="670">
        <f t="shared" si="39"/>
        <v>43647</v>
      </c>
      <c r="CH96" s="670">
        <f t="shared" si="40"/>
        <v>43738</v>
      </c>
      <c r="CI96" s="670">
        <f>'Information Input'!$H$35</f>
        <v>43555</v>
      </c>
      <c r="CJ96" s="669" t="str">
        <f>'Information Input'!$J$22</f>
        <v>Quarterly</v>
      </c>
      <c r="CK96" s="670">
        <f>'Information Input'!$H$30</f>
        <v>43555</v>
      </c>
      <c r="CL96" s="669">
        <f>'Information Input'!$J$18</f>
        <v>2019</v>
      </c>
      <c r="CM96" s="1001" t="s">
        <v>365</v>
      </c>
      <c r="CN96" s="1000" t="s">
        <v>370</v>
      </c>
      <c r="CO96" s="660" t="s">
        <v>462</v>
      </c>
      <c r="CP96" s="660" t="str">
        <f t="shared" si="41"/>
        <v>Health Care</v>
      </c>
      <c r="CQ96" s="669">
        <v>15</v>
      </c>
      <c r="CR96" s="660" t="s">
        <v>110</v>
      </c>
      <c r="CS96" s="660" t="s">
        <v>157</v>
      </c>
      <c r="CT96" s="1002">
        <f>'Report 1'!$E$18</f>
        <v>0</v>
      </c>
      <c r="CU96" s="1003">
        <f>SUMIF('Report 4A'!$G$16:$G$95,$CQ96,'Report 4A'!$M$16:$M$95)</f>
        <v>0</v>
      </c>
      <c r="CV96" s="1004">
        <f t="shared" si="30"/>
        <v>0</v>
      </c>
      <c r="CX96" s="664" t="s">
        <v>463</v>
      </c>
      <c r="CY96" s="655" t="s">
        <v>286</v>
      </c>
      <c r="CZ96" s="655" t="str">
        <f>'Information Input'!$M$14</f>
        <v xml:space="preserve">      -      </v>
      </c>
      <c r="DA96" s="656">
        <f>'Information Input'!$H$35</f>
        <v>43555</v>
      </c>
      <c r="DB96" s="655" t="str">
        <f>'Information Input'!$J$22</f>
        <v>Quarterly</v>
      </c>
      <c r="DC96" s="670">
        <f>'Information Input'!$H$30</f>
        <v>43555</v>
      </c>
      <c r="DD96" s="671" t="str">
        <f t="shared" si="21"/>
        <v>201803</v>
      </c>
      <c r="DE96" s="659" t="s">
        <v>462</v>
      </c>
      <c r="DF96" s="659" t="s">
        <v>456</v>
      </c>
      <c r="DG96" s="662">
        <f>'Report 5H'!$O$55</f>
        <v>0</v>
      </c>
      <c r="DH96" s="668">
        <f>'Report 5H'!$O$56</f>
        <v>0</v>
      </c>
      <c r="DI96" s="662">
        <f>'Report 5H'!$O$57</f>
        <v>0</v>
      </c>
      <c r="DJ96" s="662">
        <f>'Report 5H'!$O$58</f>
        <v>0</v>
      </c>
      <c r="DK96" s="662">
        <f>'Report 5H'!$O$59</f>
        <v>0</v>
      </c>
      <c r="DL96" s="662">
        <f>'Report 5H'!$O$60</f>
        <v>0</v>
      </c>
      <c r="DM96" s="662">
        <f>'Report 5H'!$O$61</f>
        <v>0</v>
      </c>
      <c r="DN96" s="662">
        <f>'Report 5H'!$O$62</f>
        <v>0</v>
      </c>
      <c r="DO96" s="662">
        <f>'Report 5H'!$O$63</f>
        <v>0</v>
      </c>
      <c r="DP96" s="662">
        <f>'Report 5H'!$O$64</f>
        <v>0</v>
      </c>
      <c r="DQ96" s="662">
        <f>'Report 5H'!$O$65</f>
        <v>0</v>
      </c>
    </row>
    <row r="97" spans="2:121">
      <c r="B97" s="653" t="s">
        <v>463</v>
      </c>
      <c r="C97" s="654">
        <v>1</v>
      </c>
      <c r="D97" s="655" t="str">
        <f>'Information Input'!$M$14</f>
        <v xml:space="preserve">      -      </v>
      </c>
      <c r="E97" s="655" t="s">
        <v>25</v>
      </c>
      <c r="F97" s="656">
        <f t="shared" si="31"/>
        <v>43556</v>
      </c>
      <c r="G97" s="656">
        <f t="shared" si="32"/>
        <v>43646</v>
      </c>
      <c r="H97" s="656">
        <f>'Information Input'!$H$35</f>
        <v>43555</v>
      </c>
      <c r="I97" s="655" t="str">
        <f>'Information Input'!$J$22</f>
        <v>Quarterly</v>
      </c>
      <c r="J97" s="656">
        <f>'Information Input'!$H$30</f>
        <v>43555</v>
      </c>
      <c r="K97" s="655">
        <f>'Information Input'!$J$18</f>
        <v>2019</v>
      </c>
      <c r="L97" s="657" t="s">
        <v>365</v>
      </c>
      <c r="M97" s="658" t="s">
        <v>370</v>
      </c>
      <c r="N97" s="659" t="s">
        <v>462</v>
      </c>
      <c r="O97" s="660" t="s">
        <v>446</v>
      </c>
      <c r="P97" s="655">
        <v>16</v>
      </c>
      <c r="Q97" s="667" t="s">
        <v>538</v>
      </c>
      <c r="R97" s="659" t="s">
        <v>151</v>
      </c>
      <c r="S97" s="661">
        <f>'Report 1'!$D$18</f>
        <v>0</v>
      </c>
      <c r="T97" s="662">
        <f>'Report 1'!$D$36</f>
        <v>0</v>
      </c>
      <c r="U97" s="663">
        <f>'Report 1'!$D$122</f>
        <v>0</v>
      </c>
      <c r="AL97" s="664" t="s">
        <v>463</v>
      </c>
      <c r="AM97" s="665">
        <v>2</v>
      </c>
      <c r="AN97" s="665" t="str">
        <f>'Information Input'!$M$14</f>
        <v xml:space="preserve">      -      </v>
      </c>
      <c r="AO97" s="665" t="s">
        <v>26</v>
      </c>
      <c r="AP97" s="656">
        <f t="shared" si="42"/>
        <v>43647</v>
      </c>
      <c r="AQ97" s="656">
        <f t="shared" si="43"/>
        <v>43738</v>
      </c>
      <c r="AR97" s="656">
        <f>'Information Input'!$H$35</f>
        <v>43555</v>
      </c>
      <c r="AS97" s="665" t="str">
        <f>'Information Input'!$J$22</f>
        <v>Quarterly</v>
      </c>
      <c r="AT97" s="656">
        <f>'Information Input'!$H$30</f>
        <v>43555</v>
      </c>
      <c r="AU97" s="665">
        <f>'Information Input'!$J$18</f>
        <v>2019</v>
      </c>
      <c r="AV97" s="665">
        <v>208</v>
      </c>
      <c r="AW97" s="665" t="s">
        <v>370</v>
      </c>
      <c r="AX97" s="665" t="s">
        <v>462</v>
      </c>
      <c r="AY97" s="666" t="s">
        <v>446</v>
      </c>
      <c r="AZ97" s="665">
        <v>12</v>
      </c>
      <c r="BA97" s="667" t="s">
        <v>108</v>
      </c>
      <c r="BB97" s="661" t="s">
        <v>152</v>
      </c>
      <c r="BC97" s="668">
        <f>'Report 2'!$V$19</f>
        <v>0</v>
      </c>
      <c r="BD97" s="668">
        <f>'Report 2'!$W$19</f>
        <v>0</v>
      </c>
      <c r="BE97" s="668">
        <f>'Report 2'!$X$19</f>
        <v>0</v>
      </c>
      <c r="BF97" s="668">
        <f>'Report 2'!$Y$19</f>
        <v>0</v>
      </c>
      <c r="BG97" s="668">
        <f>'Report 2'!$Z$19</f>
        <v>0</v>
      </c>
      <c r="BH97" s="668">
        <f>'Report 2'!$AA$19</f>
        <v>0</v>
      </c>
      <c r="BI97" s="668">
        <f>'Report 2'!$AB$19</f>
        <v>0</v>
      </c>
      <c r="CC97" s="660" t="s">
        <v>463</v>
      </c>
      <c r="CD97" s="1000" t="s">
        <v>447</v>
      </c>
      <c r="CE97" s="1000" t="str">
        <f>'Information Input'!$M$14</f>
        <v xml:space="preserve">      -      </v>
      </c>
      <c r="CF97" s="669" t="s">
        <v>26</v>
      </c>
      <c r="CG97" s="670">
        <f t="shared" si="39"/>
        <v>43647</v>
      </c>
      <c r="CH97" s="670">
        <f t="shared" si="40"/>
        <v>43738</v>
      </c>
      <c r="CI97" s="670">
        <f>'Information Input'!$H$35</f>
        <v>43555</v>
      </c>
      <c r="CJ97" s="669" t="str">
        <f>'Information Input'!$J$22</f>
        <v>Quarterly</v>
      </c>
      <c r="CK97" s="670">
        <f>'Information Input'!$H$30</f>
        <v>43555</v>
      </c>
      <c r="CL97" s="669">
        <f>'Information Input'!$J$18</f>
        <v>2019</v>
      </c>
      <c r="CM97" s="1001" t="s">
        <v>365</v>
      </c>
      <c r="CN97" s="1000" t="s">
        <v>370</v>
      </c>
      <c r="CO97" s="660" t="s">
        <v>462</v>
      </c>
      <c r="CP97" s="660" t="str">
        <f t="shared" si="41"/>
        <v>Health Care</v>
      </c>
      <c r="CQ97" s="669">
        <v>16</v>
      </c>
      <c r="CR97" s="660" t="s">
        <v>538</v>
      </c>
      <c r="CS97" s="660" t="s">
        <v>151</v>
      </c>
      <c r="CT97" s="1002">
        <f>'Report 1'!$E$18</f>
        <v>0</v>
      </c>
      <c r="CU97" s="1003">
        <f>SUMIF('Report 4A'!$G$16:$G$95,$CQ97,'Report 4A'!$M$16:$M$95)</f>
        <v>0</v>
      </c>
      <c r="CV97" s="1004">
        <f t="shared" si="30"/>
        <v>0</v>
      </c>
      <c r="CX97" s="664" t="s">
        <v>463</v>
      </c>
      <c r="CY97" s="655" t="s">
        <v>286</v>
      </c>
      <c r="CZ97" s="655" t="str">
        <f>'Information Input'!$M$14</f>
        <v xml:space="preserve">      -      </v>
      </c>
      <c r="DA97" s="656">
        <f>'Information Input'!$H$35</f>
        <v>43555</v>
      </c>
      <c r="DB97" s="655" t="str">
        <f>'Information Input'!$J$22</f>
        <v>Quarterly</v>
      </c>
      <c r="DC97" s="670">
        <f>'Information Input'!$H$30</f>
        <v>43555</v>
      </c>
      <c r="DD97" s="671" t="str">
        <f t="shared" si="21"/>
        <v>201802</v>
      </c>
      <c r="DE97" s="659" t="s">
        <v>462</v>
      </c>
      <c r="DF97" s="659" t="s">
        <v>456</v>
      </c>
      <c r="DG97" s="662">
        <f>'Report 5H'!$P$55</f>
        <v>0</v>
      </c>
      <c r="DH97" s="668">
        <f>'Report 5H'!$P$56</f>
        <v>0</v>
      </c>
      <c r="DI97" s="662">
        <f>'Report 5H'!$P$57</f>
        <v>0</v>
      </c>
      <c r="DJ97" s="662">
        <f>'Report 5H'!$P$58</f>
        <v>0</v>
      </c>
      <c r="DK97" s="662">
        <f>'Report 5H'!$P$59</f>
        <v>0</v>
      </c>
      <c r="DL97" s="662">
        <f>'Report 5H'!$P$60</f>
        <v>0</v>
      </c>
      <c r="DM97" s="662">
        <f>'Report 5H'!$P$61</f>
        <v>0</v>
      </c>
      <c r="DN97" s="662">
        <f>'Report 5H'!$P$62</f>
        <v>0</v>
      </c>
      <c r="DO97" s="662">
        <f>'Report 5H'!$P$63</f>
        <v>0</v>
      </c>
      <c r="DP97" s="662">
        <f>'Report 5H'!$P$64</f>
        <v>0</v>
      </c>
      <c r="DQ97" s="662">
        <f>'Report 5H'!$P$65</f>
        <v>0</v>
      </c>
    </row>
    <row r="98" spans="2:121">
      <c r="B98" s="653" t="s">
        <v>463</v>
      </c>
      <c r="C98" s="654">
        <v>1</v>
      </c>
      <c r="D98" s="655" t="str">
        <f>'Information Input'!$M$14</f>
        <v xml:space="preserve">      -      </v>
      </c>
      <c r="E98" s="655" t="s">
        <v>25</v>
      </c>
      <c r="F98" s="656">
        <f t="shared" si="31"/>
        <v>43556</v>
      </c>
      <c r="G98" s="656">
        <f t="shared" si="32"/>
        <v>43646</v>
      </c>
      <c r="H98" s="656">
        <f>'Information Input'!$H$35</f>
        <v>43555</v>
      </c>
      <c r="I98" s="655" t="str">
        <f>'Information Input'!$J$22</f>
        <v>Quarterly</v>
      </c>
      <c r="J98" s="656">
        <f>'Information Input'!$H$30</f>
        <v>43555</v>
      </c>
      <c r="K98" s="655">
        <f>'Information Input'!$J$18</f>
        <v>2019</v>
      </c>
      <c r="L98" s="657" t="s">
        <v>365</v>
      </c>
      <c r="M98" s="658" t="s">
        <v>370</v>
      </c>
      <c r="N98" s="659" t="s">
        <v>462</v>
      </c>
      <c r="O98" s="660" t="s">
        <v>446</v>
      </c>
      <c r="P98" s="655">
        <v>17</v>
      </c>
      <c r="Q98" s="667" t="s">
        <v>539</v>
      </c>
      <c r="R98" s="659" t="s">
        <v>151</v>
      </c>
      <c r="S98" s="661">
        <f>'Report 1'!$D$18</f>
        <v>0</v>
      </c>
      <c r="T98" s="662">
        <f>'Report 1'!$D$37</f>
        <v>0</v>
      </c>
      <c r="U98" s="663">
        <f>'Report 1'!$D$123</f>
        <v>0</v>
      </c>
      <c r="AL98" s="664" t="s">
        <v>463</v>
      </c>
      <c r="AM98" s="665">
        <v>2</v>
      </c>
      <c r="AN98" s="665" t="str">
        <f>'Information Input'!$M$14</f>
        <v xml:space="preserve">      -      </v>
      </c>
      <c r="AO98" s="665" t="s">
        <v>26</v>
      </c>
      <c r="AP98" s="656">
        <f t="shared" si="42"/>
        <v>43647</v>
      </c>
      <c r="AQ98" s="656">
        <f t="shared" si="43"/>
        <v>43738</v>
      </c>
      <c r="AR98" s="656">
        <f>'Information Input'!$H$35</f>
        <v>43555</v>
      </c>
      <c r="AS98" s="665" t="str">
        <f>'Information Input'!$J$22</f>
        <v>Quarterly</v>
      </c>
      <c r="AT98" s="656">
        <f>'Information Input'!$H$30</f>
        <v>43555</v>
      </c>
      <c r="AU98" s="665">
        <f>'Information Input'!$J$18</f>
        <v>2019</v>
      </c>
      <c r="AV98" s="665">
        <v>208</v>
      </c>
      <c r="AW98" s="665" t="s">
        <v>370</v>
      </c>
      <c r="AX98" s="665" t="s">
        <v>462</v>
      </c>
      <c r="AY98" s="666" t="s">
        <v>446</v>
      </c>
      <c r="AZ98" s="665">
        <v>13</v>
      </c>
      <c r="BA98" s="667" t="s">
        <v>109</v>
      </c>
      <c r="BB98" s="661" t="s">
        <v>154</v>
      </c>
      <c r="BC98" s="668">
        <f>'Report 2'!$V$20</f>
        <v>0</v>
      </c>
      <c r="BD98" s="668">
        <f>'Report 2'!$W$20</f>
        <v>0</v>
      </c>
      <c r="BE98" s="668">
        <f>'Report 2'!$X$20</f>
        <v>0</v>
      </c>
      <c r="BF98" s="668">
        <f>'Report 2'!$Y$20</f>
        <v>0</v>
      </c>
      <c r="BG98" s="668">
        <f>'Report 2'!$Z$20</f>
        <v>0</v>
      </c>
      <c r="BH98" s="668">
        <f>'Report 2'!$AA$20</f>
        <v>0</v>
      </c>
      <c r="BI98" s="668">
        <f>'Report 2'!$AB$20</f>
        <v>0</v>
      </c>
      <c r="CC98" s="660" t="s">
        <v>463</v>
      </c>
      <c r="CD98" s="1000" t="s">
        <v>447</v>
      </c>
      <c r="CE98" s="1000" t="str">
        <f>'Information Input'!$M$14</f>
        <v xml:space="preserve">      -      </v>
      </c>
      <c r="CF98" s="669" t="s">
        <v>26</v>
      </c>
      <c r="CG98" s="670">
        <f t="shared" si="39"/>
        <v>43647</v>
      </c>
      <c r="CH98" s="670">
        <f t="shared" si="40"/>
        <v>43738</v>
      </c>
      <c r="CI98" s="670">
        <f>'Information Input'!$H$35</f>
        <v>43555</v>
      </c>
      <c r="CJ98" s="669" t="str">
        <f>'Information Input'!$J$22</f>
        <v>Quarterly</v>
      </c>
      <c r="CK98" s="670">
        <f>'Information Input'!$H$30</f>
        <v>43555</v>
      </c>
      <c r="CL98" s="669">
        <f>'Information Input'!$J$18</f>
        <v>2019</v>
      </c>
      <c r="CM98" s="1001" t="s">
        <v>365</v>
      </c>
      <c r="CN98" s="1000" t="s">
        <v>370</v>
      </c>
      <c r="CO98" s="660" t="s">
        <v>462</v>
      </c>
      <c r="CP98" s="660" t="str">
        <f t="shared" si="41"/>
        <v>Health Care</v>
      </c>
      <c r="CQ98" s="669">
        <v>17</v>
      </c>
      <c r="CR98" s="660" t="s">
        <v>539</v>
      </c>
      <c r="CS98" s="660" t="s">
        <v>151</v>
      </c>
      <c r="CT98" s="1002">
        <f>'Report 1'!$E$18</f>
        <v>0</v>
      </c>
      <c r="CU98" s="1003">
        <f>SUMIF('Report 4A'!$G$16:$G$95,$CQ98,'Report 4A'!$M$16:$M$95)</f>
        <v>0</v>
      </c>
      <c r="CV98" s="1004">
        <f t="shared" si="30"/>
        <v>0</v>
      </c>
      <c r="CX98" s="664" t="s">
        <v>463</v>
      </c>
      <c r="CY98" s="655" t="s">
        <v>286</v>
      </c>
      <c r="CZ98" s="655" t="str">
        <f>'Information Input'!$M$14</f>
        <v xml:space="preserve">      -      </v>
      </c>
      <c r="DA98" s="656">
        <f>'Information Input'!$H$35</f>
        <v>43555</v>
      </c>
      <c r="DB98" s="655" t="str">
        <f>'Information Input'!$J$22</f>
        <v>Quarterly</v>
      </c>
      <c r="DC98" s="670">
        <f>'Information Input'!$H$30</f>
        <v>43555</v>
      </c>
      <c r="DD98" s="671" t="str">
        <f t="shared" si="21"/>
        <v>201801</v>
      </c>
      <c r="DE98" s="659" t="s">
        <v>462</v>
      </c>
      <c r="DF98" s="659" t="s">
        <v>456</v>
      </c>
      <c r="DG98" s="662">
        <f>'Report 5H'!$Q$55</f>
        <v>0</v>
      </c>
      <c r="DH98" s="668">
        <f>'Report 5H'!$Q$56</f>
        <v>0</v>
      </c>
      <c r="DI98" s="662">
        <f>'Report 5H'!$Q$57</f>
        <v>0</v>
      </c>
      <c r="DJ98" s="662">
        <f>'Report 5H'!$Q$58</f>
        <v>0</v>
      </c>
      <c r="DK98" s="662">
        <f>'Report 5H'!$Q$59</f>
        <v>0</v>
      </c>
      <c r="DL98" s="662">
        <f>'Report 5H'!$Q$60</f>
        <v>0</v>
      </c>
      <c r="DM98" s="662">
        <f>'Report 5H'!$Q$61</f>
        <v>0</v>
      </c>
      <c r="DN98" s="662">
        <f>'Report 5H'!$Q$62</f>
        <v>0</v>
      </c>
      <c r="DO98" s="662">
        <f>'Report 5H'!$Q$63</f>
        <v>0</v>
      </c>
      <c r="DP98" s="662">
        <f>'Report 5H'!$Q$64</f>
        <v>0</v>
      </c>
      <c r="DQ98" s="662">
        <f>'Report 5H'!$Q$65</f>
        <v>0</v>
      </c>
    </row>
    <row r="99" spans="2:121">
      <c r="B99" s="653" t="s">
        <v>463</v>
      </c>
      <c r="C99" s="654">
        <v>1</v>
      </c>
      <c r="D99" s="655" t="str">
        <f>'Information Input'!$M$14</f>
        <v xml:space="preserve">      -      </v>
      </c>
      <c r="E99" s="655" t="s">
        <v>25</v>
      </c>
      <c r="F99" s="656">
        <f t="shared" si="31"/>
        <v>43556</v>
      </c>
      <c r="G99" s="656">
        <f t="shared" si="32"/>
        <v>43646</v>
      </c>
      <c r="H99" s="656">
        <f>'Information Input'!$H$35</f>
        <v>43555</v>
      </c>
      <c r="I99" s="655" t="str">
        <f>'Information Input'!$J$22</f>
        <v>Quarterly</v>
      </c>
      <c r="J99" s="656">
        <f>'Information Input'!$H$30</f>
        <v>43555</v>
      </c>
      <c r="K99" s="655">
        <f>'Information Input'!$J$18</f>
        <v>2019</v>
      </c>
      <c r="L99" s="657" t="s">
        <v>365</v>
      </c>
      <c r="M99" s="658" t="s">
        <v>370</v>
      </c>
      <c r="N99" s="659" t="s">
        <v>462</v>
      </c>
      <c r="O99" s="660" t="s">
        <v>446</v>
      </c>
      <c r="P99" s="655">
        <v>18</v>
      </c>
      <c r="Q99" s="667" t="s">
        <v>540</v>
      </c>
      <c r="R99" s="659" t="s">
        <v>151</v>
      </c>
      <c r="S99" s="661">
        <f>'Report 1'!$D$18</f>
        <v>0</v>
      </c>
      <c r="T99" s="662">
        <f>'Report 1'!$D$38</f>
        <v>0</v>
      </c>
      <c r="U99" s="663">
        <f>'Report 1'!$D$124</f>
        <v>0</v>
      </c>
      <c r="AL99" s="664" t="s">
        <v>463</v>
      </c>
      <c r="AM99" s="665">
        <v>2</v>
      </c>
      <c r="AN99" s="665" t="str">
        <f>'Information Input'!$M$14</f>
        <v xml:space="preserve">      -      </v>
      </c>
      <c r="AO99" s="665" t="s">
        <v>26</v>
      </c>
      <c r="AP99" s="656">
        <f t="shared" si="42"/>
        <v>43647</v>
      </c>
      <c r="AQ99" s="656">
        <f t="shared" si="43"/>
        <v>43738</v>
      </c>
      <c r="AR99" s="656">
        <f>'Information Input'!$H$35</f>
        <v>43555</v>
      </c>
      <c r="AS99" s="665" t="str">
        <f>'Information Input'!$J$22</f>
        <v>Quarterly</v>
      </c>
      <c r="AT99" s="656">
        <f>'Information Input'!$H$30</f>
        <v>43555</v>
      </c>
      <c r="AU99" s="665">
        <f>'Information Input'!$J$18</f>
        <v>2019</v>
      </c>
      <c r="AV99" s="665">
        <v>208</v>
      </c>
      <c r="AW99" s="665" t="s">
        <v>370</v>
      </c>
      <c r="AX99" s="665" t="s">
        <v>462</v>
      </c>
      <c r="AY99" s="666" t="s">
        <v>446</v>
      </c>
      <c r="AZ99" s="665">
        <v>14</v>
      </c>
      <c r="BA99" s="667" t="s">
        <v>537</v>
      </c>
      <c r="BB99" s="661" t="s">
        <v>156</v>
      </c>
      <c r="BC99" s="668">
        <f>'Report 2'!$V$21</f>
        <v>0</v>
      </c>
      <c r="BD99" s="668">
        <f>'Report 2'!$W$21</f>
        <v>0</v>
      </c>
      <c r="BE99" s="668">
        <f>'Report 2'!$X$21</f>
        <v>0</v>
      </c>
      <c r="BF99" s="668">
        <f>'Report 2'!$Y$21</f>
        <v>0</v>
      </c>
      <c r="BG99" s="668">
        <f>'Report 2'!$Z$21</f>
        <v>0</v>
      </c>
      <c r="BH99" s="668">
        <f>'Report 2'!$AA$21</f>
        <v>0</v>
      </c>
      <c r="BI99" s="668">
        <f>'Report 2'!$AB$21</f>
        <v>0</v>
      </c>
      <c r="CC99" s="660" t="s">
        <v>463</v>
      </c>
      <c r="CD99" s="1000" t="s">
        <v>447</v>
      </c>
      <c r="CE99" s="1000" t="str">
        <f>'Information Input'!$M$14</f>
        <v xml:space="preserve">      -      </v>
      </c>
      <c r="CF99" s="669" t="s">
        <v>26</v>
      </c>
      <c r="CG99" s="670">
        <f t="shared" si="39"/>
        <v>43647</v>
      </c>
      <c r="CH99" s="670">
        <f t="shared" si="40"/>
        <v>43738</v>
      </c>
      <c r="CI99" s="670">
        <f>'Information Input'!$H$35</f>
        <v>43555</v>
      </c>
      <c r="CJ99" s="669" t="str">
        <f>'Information Input'!$J$22</f>
        <v>Quarterly</v>
      </c>
      <c r="CK99" s="670">
        <f>'Information Input'!$H$30</f>
        <v>43555</v>
      </c>
      <c r="CL99" s="669">
        <f>'Information Input'!$J$18</f>
        <v>2019</v>
      </c>
      <c r="CM99" s="1001" t="s">
        <v>365</v>
      </c>
      <c r="CN99" s="1000" t="s">
        <v>370</v>
      </c>
      <c r="CO99" s="660" t="s">
        <v>462</v>
      </c>
      <c r="CP99" s="660" t="str">
        <f t="shared" si="41"/>
        <v>Health Care</v>
      </c>
      <c r="CQ99" s="669">
        <v>18</v>
      </c>
      <c r="CR99" s="660" t="s">
        <v>540</v>
      </c>
      <c r="CS99" s="660" t="s">
        <v>151</v>
      </c>
      <c r="CT99" s="1002">
        <f>'Report 1'!$E$18</f>
        <v>0</v>
      </c>
      <c r="CU99" s="1003">
        <f>SUMIF('Report 4A'!$G$16:$G$95,$CQ99,'Report 4A'!$M$16:$M$95)</f>
        <v>0</v>
      </c>
      <c r="CV99" s="1004">
        <f t="shared" si="30"/>
        <v>0</v>
      </c>
      <c r="CX99" s="664" t="s">
        <v>463</v>
      </c>
      <c r="CY99" s="655" t="s">
        <v>286</v>
      </c>
      <c r="CZ99" s="655" t="str">
        <f>'Information Input'!$M$14</f>
        <v xml:space="preserve">      -      </v>
      </c>
      <c r="DA99" s="670">
        <f>'Information Input'!$H$35</f>
        <v>43555</v>
      </c>
      <c r="DB99" s="655" t="str">
        <f>'Information Input'!$J$22</f>
        <v>Quarterly</v>
      </c>
      <c r="DC99" s="670">
        <f>'Information Input'!$H$30</f>
        <v>43555</v>
      </c>
      <c r="DD99" s="671" t="str">
        <f t="shared" si="21"/>
        <v>201712</v>
      </c>
      <c r="DE99" s="659" t="s">
        <v>462</v>
      </c>
      <c r="DF99" s="659" t="s">
        <v>456</v>
      </c>
      <c r="DG99" s="662">
        <f>'Report 5H'!$R$55</f>
        <v>0</v>
      </c>
      <c r="DH99" s="668">
        <f>'Report 5H'!$R$56</f>
        <v>0</v>
      </c>
      <c r="DI99" s="662">
        <f>'Report 5H'!$R$57</f>
        <v>0</v>
      </c>
      <c r="DJ99" s="662">
        <f>'Report 5H'!$R$58</f>
        <v>0</v>
      </c>
      <c r="DK99" s="662">
        <f>'Report 5H'!$R$59</f>
        <v>0</v>
      </c>
      <c r="DL99" s="662">
        <f>'Report 5H'!$R$60</f>
        <v>0</v>
      </c>
      <c r="DM99" s="662">
        <f>'Report 5H'!$R$61</f>
        <v>0</v>
      </c>
      <c r="DN99" s="662">
        <f>'Report 5H'!$R$62</f>
        <v>0</v>
      </c>
      <c r="DO99" s="662">
        <f>'Report 5H'!$R$63</f>
        <v>0</v>
      </c>
      <c r="DP99" s="662">
        <f>'Report 5H'!$R$64</f>
        <v>0</v>
      </c>
      <c r="DQ99" s="662">
        <f>'Report 5H'!$R$65</f>
        <v>0</v>
      </c>
    </row>
    <row r="100" spans="2:121">
      <c r="B100" s="653" t="s">
        <v>463</v>
      </c>
      <c r="C100" s="654">
        <v>1</v>
      </c>
      <c r="D100" s="655" t="str">
        <f>'Information Input'!$M$14</f>
        <v xml:space="preserve">      -      </v>
      </c>
      <c r="E100" s="655" t="s">
        <v>25</v>
      </c>
      <c r="F100" s="656">
        <f t="shared" si="31"/>
        <v>43556</v>
      </c>
      <c r="G100" s="656">
        <f t="shared" si="32"/>
        <v>43646</v>
      </c>
      <c r="H100" s="656">
        <f>'Information Input'!$H$35</f>
        <v>43555</v>
      </c>
      <c r="I100" s="655" t="str">
        <f>'Information Input'!$J$22</f>
        <v>Quarterly</v>
      </c>
      <c r="J100" s="656">
        <f>'Information Input'!$H$30</f>
        <v>43555</v>
      </c>
      <c r="K100" s="655">
        <f>'Information Input'!$J$18</f>
        <v>2019</v>
      </c>
      <c r="L100" s="657" t="s">
        <v>365</v>
      </c>
      <c r="M100" s="658" t="s">
        <v>370</v>
      </c>
      <c r="N100" s="659" t="s">
        <v>462</v>
      </c>
      <c r="O100" s="660" t="s">
        <v>446</v>
      </c>
      <c r="P100" s="655">
        <v>19</v>
      </c>
      <c r="Q100" s="667" t="s">
        <v>541</v>
      </c>
      <c r="R100" s="659" t="s">
        <v>151</v>
      </c>
      <c r="S100" s="661">
        <f>'Report 1'!$D$18</f>
        <v>0</v>
      </c>
      <c r="T100" s="662">
        <f>'Report 1'!$D$39</f>
        <v>0</v>
      </c>
      <c r="U100" s="663">
        <f>'Report 1'!$D$125</f>
        <v>0</v>
      </c>
      <c r="AL100" s="664" t="s">
        <v>463</v>
      </c>
      <c r="AM100" s="665">
        <v>2</v>
      </c>
      <c r="AN100" s="665" t="str">
        <f>'Information Input'!$M$14</f>
        <v xml:space="preserve">      -      </v>
      </c>
      <c r="AO100" s="665" t="s">
        <v>26</v>
      </c>
      <c r="AP100" s="656">
        <f t="shared" si="42"/>
        <v>43647</v>
      </c>
      <c r="AQ100" s="656">
        <f t="shared" si="43"/>
        <v>43738</v>
      </c>
      <c r="AR100" s="656">
        <f>'Information Input'!$H$35</f>
        <v>43555</v>
      </c>
      <c r="AS100" s="665" t="str">
        <f>'Information Input'!$J$22</f>
        <v>Quarterly</v>
      </c>
      <c r="AT100" s="656">
        <f>'Information Input'!$H$30</f>
        <v>43555</v>
      </c>
      <c r="AU100" s="665">
        <f>'Information Input'!$J$18</f>
        <v>2019</v>
      </c>
      <c r="AV100" s="665">
        <v>208</v>
      </c>
      <c r="AW100" s="665" t="s">
        <v>370</v>
      </c>
      <c r="AX100" s="665" t="s">
        <v>462</v>
      </c>
      <c r="AY100" s="666" t="s">
        <v>446</v>
      </c>
      <c r="AZ100" s="665">
        <v>15</v>
      </c>
      <c r="BA100" s="667" t="s">
        <v>110</v>
      </c>
      <c r="BB100" s="661" t="s">
        <v>157</v>
      </c>
      <c r="BC100" s="668">
        <f>'Report 2'!$V$22</f>
        <v>0</v>
      </c>
      <c r="BD100" s="668">
        <f>'Report 2'!$W$22</f>
        <v>0</v>
      </c>
      <c r="BE100" s="668">
        <f>'Report 2'!$X$22</f>
        <v>0</v>
      </c>
      <c r="BF100" s="668">
        <f>'Report 2'!$Y$22</f>
        <v>0</v>
      </c>
      <c r="BG100" s="668">
        <f>'Report 2'!$Z$22</f>
        <v>0</v>
      </c>
      <c r="BH100" s="668">
        <f>'Report 2'!$AA$22</f>
        <v>0</v>
      </c>
      <c r="BI100" s="668">
        <f>'Report 2'!$AB$22</f>
        <v>0</v>
      </c>
      <c r="CC100" s="660" t="s">
        <v>463</v>
      </c>
      <c r="CD100" s="1000" t="s">
        <v>447</v>
      </c>
      <c r="CE100" s="1000" t="str">
        <f>'Information Input'!$M$14</f>
        <v xml:space="preserve">      -      </v>
      </c>
      <c r="CF100" s="669" t="s">
        <v>26</v>
      </c>
      <c r="CG100" s="670">
        <f t="shared" si="39"/>
        <v>43647</v>
      </c>
      <c r="CH100" s="670">
        <f t="shared" si="40"/>
        <v>43738</v>
      </c>
      <c r="CI100" s="670">
        <f>'Information Input'!$H$35</f>
        <v>43555</v>
      </c>
      <c r="CJ100" s="669" t="str">
        <f>'Information Input'!$J$22</f>
        <v>Quarterly</v>
      </c>
      <c r="CK100" s="670">
        <f>'Information Input'!$H$30</f>
        <v>43555</v>
      </c>
      <c r="CL100" s="669">
        <f>'Information Input'!$J$18</f>
        <v>2019</v>
      </c>
      <c r="CM100" s="1001" t="s">
        <v>365</v>
      </c>
      <c r="CN100" s="1000" t="s">
        <v>370</v>
      </c>
      <c r="CO100" s="660" t="s">
        <v>462</v>
      </c>
      <c r="CP100" s="660" t="str">
        <f t="shared" si="41"/>
        <v>Health Care</v>
      </c>
      <c r="CQ100" s="669">
        <v>19</v>
      </c>
      <c r="CR100" s="660" t="s">
        <v>541</v>
      </c>
      <c r="CS100" s="660" t="s">
        <v>151</v>
      </c>
      <c r="CT100" s="1002">
        <f>'Report 1'!$E$18</f>
        <v>0</v>
      </c>
      <c r="CU100" s="1003">
        <f>SUMIF('Report 4A'!$G$16:$G$95,$CQ100,'Report 4A'!$M$16:$M$95)</f>
        <v>0</v>
      </c>
      <c r="CV100" s="1004">
        <f t="shared" si="30"/>
        <v>0</v>
      </c>
      <c r="CX100" s="664" t="s">
        <v>463</v>
      </c>
      <c r="CY100" s="655" t="s">
        <v>286</v>
      </c>
      <c r="CZ100" s="655" t="str">
        <f>'Information Input'!$M$14</f>
        <v xml:space="preserve">      -      </v>
      </c>
      <c r="DA100" s="656">
        <f>'Information Input'!$H$35</f>
        <v>43555</v>
      </c>
      <c r="DB100" s="655" t="str">
        <f>'Information Input'!$J$22</f>
        <v>Quarterly</v>
      </c>
      <c r="DC100" s="670">
        <f>'Information Input'!$H$30</f>
        <v>43555</v>
      </c>
      <c r="DD100" s="671" t="str">
        <f t="shared" si="21"/>
        <v>201711</v>
      </c>
      <c r="DE100" s="659" t="s">
        <v>462</v>
      </c>
      <c r="DF100" s="659" t="s">
        <v>456</v>
      </c>
      <c r="DG100" s="662">
        <f>'Report 5H'!$S$55</f>
        <v>0</v>
      </c>
      <c r="DH100" s="668">
        <f>'Report 5H'!$S$56</f>
        <v>0</v>
      </c>
      <c r="DI100" s="662">
        <f>'Report 5H'!$S$57</f>
        <v>0</v>
      </c>
      <c r="DJ100" s="662">
        <f>'Report 5H'!$S$58</f>
        <v>0</v>
      </c>
      <c r="DK100" s="662">
        <f>'Report 5H'!$S$59</f>
        <v>0</v>
      </c>
      <c r="DL100" s="662">
        <f>'Report 5H'!$S$60</f>
        <v>0</v>
      </c>
      <c r="DM100" s="662">
        <f>'Report 5H'!$S$61</f>
        <v>0</v>
      </c>
      <c r="DN100" s="662">
        <f>'Report 5H'!$S$62</f>
        <v>0</v>
      </c>
      <c r="DO100" s="662">
        <f>'Report 5H'!$S$63</f>
        <v>0</v>
      </c>
      <c r="DP100" s="662">
        <f>'Report 5H'!$S$64</f>
        <v>0</v>
      </c>
      <c r="DQ100" s="662">
        <f>'Report 5H'!$S$65</f>
        <v>0</v>
      </c>
    </row>
    <row r="101" spans="2:121">
      <c r="B101" s="653" t="s">
        <v>463</v>
      </c>
      <c r="C101" s="654">
        <v>1</v>
      </c>
      <c r="D101" s="655" t="str">
        <f>'Information Input'!$M$14</f>
        <v xml:space="preserve">      -      </v>
      </c>
      <c r="E101" s="655" t="s">
        <v>25</v>
      </c>
      <c r="F101" s="656">
        <f t="shared" si="31"/>
        <v>43556</v>
      </c>
      <c r="G101" s="656">
        <f t="shared" si="32"/>
        <v>43646</v>
      </c>
      <c r="H101" s="656">
        <f>'Information Input'!$H$35</f>
        <v>43555</v>
      </c>
      <c r="I101" s="655" t="str">
        <f>'Information Input'!$J$22</f>
        <v>Quarterly</v>
      </c>
      <c r="J101" s="656">
        <f>'Information Input'!$H$30</f>
        <v>43555</v>
      </c>
      <c r="K101" s="655">
        <f>'Information Input'!$J$18</f>
        <v>2019</v>
      </c>
      <c r="L101" s="657" t="s">
        <v>365</v>
      </c>
      <c r="M101" s="658" t="s">
        <v>370</v>
      </c>
      <c r="N101" s="659" t="s">
        <v>462</v>
      </c>
      <c r="O101" s="660" t="s">
        <v>446</v>
      </c>
      <c r="P101" s="655">
        <v>20</v>
      </c>
      <c r="Q101" s="667" t="s">
        <v>542</v>
      </c>
      <c r="R101" s="659" t="s">
        <v>151</v>
      </c>
      <c r="S101" s="661">
        <f>'Report 1'!$D$18</f>
        <v>0</v>
      </c>
      <c r="T101" s="662">
        <f>'Report 1'!$D$40</f>
        <v>0</v>
      </c>
      <c r="U101" s="663">
        <f>'Report 1'!$D$126</f>
        <v>0</v>
      </c>
      <c r="AL101" s="664" t="s">
        <v>463</v>
      </c>
      <c r="AM101" s="665">
        <v>2</v>
      </c>
      <c r="AN101" s="665" t="str">
        <f>'Information Input'!$M$14</f>
        <v xml:space="preserve">      -      </v>
      </c>
      <c r="AO101" s="665" t="s">
        <v>26</v>
      </c>
      <c r="AP101" s="656">
        <f t="shared" si="42"/>
        <v>43647</v>
      </c>
      <c r="AQ101" s="656">
        <f t="shared" si="43"/>
        <v>43738</v>
      </c>
      <c r="AR101" s="656">
        <f>'Information Input'!$H$35</f>
        <v>43555</v>
      </c>
      <c r="AS101" s="665" t="str">
        <f>'Information Input'!$J$22</f>
        <v>Quarterly</v>
      </c>
      <c r="AT101" s="656">
        <f>'Information Input'!$H$30</f>
        <v>43555</v>
      </c>
      <c r="AU101" s="665">
        <f>'Information Input'!$J$18</f>
        <v>2019</v>
      </c>
      <c r="AV101" s="665">
        <v>208</v>
      </c>
      <c r="AW101" s="665" t="s">
        <v>370</v>
      </c>
      <c r="AX101" s="665" t="s">
        <v>462</v>
      </c>
      <c r="AY101" s="666" t="s">
        <v>446</v>
      </c>
      <c r="AZ101" s="665">
        <v>16</v>
      </c>
      <c r="BA101" s="667" t="s">
        <v>538</v>
      </c>
      <c r="BB101" s="661" t="s">
        <v>151</v>
      </c>
      <c r="BC101" s="668">
        <f>'Report 2'!$V$23</f>
        <v>0</v>
      </c>
      <c r="BD101" s="668">
        <f>'Report 2'!$W$23</f>
        <v>0</v>
      </c>
      <c r="BE101" s="668">
        <f>'Report 2'!$X$23</f>
        <v>0</v>
      </c>
      <c r="BF101" s="668">
        <f>'Report 2'!$Y$23</f>
        <v>0</v>
      </c>
      <c r="BG101" s="668">
        <f>'Report 2'!$Z$23</f>
        <v>0</v>
      </c>
      <c r="BH101" s="668">
        <f>'Report 2'!$AA$23</f>
        <v>0</v>
      </c>
      <c r="BI101" s="668">
        <f>'Report 2'!$AB$23</f>
        <v>0</v>
      </c>
      <c r="CC101" s="660" t="s">
        <v>463</v>
      </c>
      <c r="CD101" s="1000" t="s">
        <v>447</v>
      </c>
      <c r="CE101" s="1000" t="str">
        <f>'Information Input'!$M$14</f>
        <v xml:space="preserve">      -      </v>
      </c>
      <c r="CF101" s="669" t="s">
        <v>26</v>
      </c>
      <c r="CG101" s="670">
        <f t="shared" si="39"/>
        <v>43647</v>
      </c>
      <c r="CH101" s="670">
        <f t="shared" si="40"/>
        <v>43738</v>
      </c>
      <c r="CI101" s="670">
        <f>'Information Input'!$H$35</f>
        <v>43555</v>
      </c>
      <c r="CJ101" s="669" t="str">
        <f>'Information Input'!$J$22</f>
        <v>Quarterly</v>
      </c>
      <c r="CK101" s="670">
        <f>'Information Input'!$H$30</f>
        <v>43555</v>
      </c>
      <c r="CL101" s="669">
        <f>'Information Input'!$J$18</f>
        <v>2019</v>
      </c>
      <c r="CM101" s="1001" t="s">
        <v>365</v>
      </c>
      <c r="CN101" s="1000" t="s">
        <v>370</v>
      </c>
      <c r="CO101" s="660" t="s">
        <v>462</v>
      </c>
      <c r="CP101" s="660" t="str">
        <f t="shared" si="41"/>
        <v>Health Care</v>
      </c>
      <c r="CQ101" s="669">
        <v>20</v>
      </c>
      <c r="CR101" s="660" t="s">
        <v>542</v>
      </c>
      <c r="CS101" s="660" t="s">
        <v>151</v>
      </c>
      <c r="CT101" s="1002">
        <f>'Report 1'!$E$18</f>
        <v>0</v>
      </c>
      <c r="CU101" s="1003">
        <f>SUMIF('Report 4A'!$G$16:$G$95,$CQ101,'Report 4A'!$M$16:$M$95)</f>
        <v>0</v>
      </c>
      <c r="CV101" s="1004">
        <f t="shared" si="30"/>
        <v>0</v>
      </c>
      <c r="CX101" s="664" t="s">
        <v>463</v>
      </c>
      <c r="CY101" s="655" t="s">
        <v>286</v>
      </c>
      <c r="CZ101" s="655" t="str">
        <f>'Information Input'!$M$14</f>
        <v xml:space="preserve">      -      </v>
      </c>
      <c r="DA101" s="656">
        <f>'Information Input'!$H$35</f>
        <v>43555</v>
      </c>
      <c r="DB101" s="655" t="str">
        <f>'Information Input'!$J$22</f>
        <v>Quarterly</v>
      </c>
      <c r="DC101" s="670">
        <f>'Information Input'!$H$30</f>
        <v>43555</v>
      </c>
      <c r="DD101" s="671" t="str">
        <f t="shared" si="21"/>
        <v>201710</v>
      </c>
      <c r="DE101" s="659" t="s">
        <v>462</v>
      </c>
      <c r="DF101" s="659" t="s">
        <v>456</v>
      </c>
      <c r="DG101" s="662">
        <f>'Report 5H'!$T$55</f>
        <v>0</v>
      </c>
      <c r="DH101" s="668">
        <f>'Report 5H'!$T$56</f>
        <v>0</v>
      </c>
      <c r="DI101" s="662">
        <f>'Report 5H'!$T$57</f>
        <v>0</v>
      </c>
      <c r="DJ101" s="662">
        <f>'Report 5H'!$T$58</f>
        <v>0</v>
      </c>
      <c r="DK101" s="662">
        <f>'Report 5H'!$T$59</f>
        <v>0</v>
      </c>
      <c r="DL101" s="662">
        <f>'Report 5H'!$T$60</f>
        <v>0</v>
      </c>
      <c r="DM101" s="662">
        <f>'Report 5H'!$T$61</f>
        <v>0</v>
      </c>
      <c r="DN101" s="662">
        <f>'Report 5H'!$T$62</f>
        <v>0</v>
      </c>
      <c r="DO101" s="662">
        <f>'Report 5H'!$T$63</f>
        <v>0</v>
      </c>
      <c r="DP101" s="662">
        <f>'Report 5H'!$T$64</f>
        <v>0</v>
      </c>
      <c r="DQ101" s="662">
        <f>'Report 5H'!$T$65</f>
        <v>0</v>
      </c>
    </row>
    <row r="102" spans="2:121">
      <c r="B102" s="653" t="s">
        <v>463</v>
      </c>
      <c r="C102" s="654">
        <v>1</v>
      </c>
      <c r="D102" s="655" t="str">
        <f>'Information Input'!$M$14</f>
        <v xml:space="preserve">      -      </v>
      </c>
      <c r="E102" s="655" t="s">
        <v>25</v>
      </c>
      <c r="F102" s="656">
        <f t="shared" si="31"/>
        <v>43556</v>
      </c>
      <c r="G102" s="656">
        <f t="shared" si="32"/>
        <v>43646</v>
      </c>
      <c r="H102" s="656">
        <f>'Information Input'!$H$35</f>
        <v>43555</v>
      </c>
      <c r="I102" s="655" t="str">
        <f>'Information Input'!$J$22</f>
        <v>Quarterly</v>
      </c>
      <c r="J102" s="656">
        <f>'Information Input'!$H$30</f>
        <v>43555</v>
      </c>
      <c r="K102" s="655">
        <f>'Information Input'!$J$18</f>
        <v>2019</v>
      </c>
      <c r="L102" s="657" t="s">
        <v>365</v>
      </c>
      <c r="M102" s="658" t="s">
        <v>370</v>
      </c>
      <c r="N102" s="659" t="s">
        <v>462</v>
      </c>
      <c r="O102" s="660" t="s">
        <v>446</v>
      </c>
      <c r="P102" s="655">
        <v>21</v>
      </c>
      <c r="Q102" s="667" t="s">
        <v>543</v>
      </c>
      <c r="R102" s="659" t="s">
        <v>151</v>
      </c>
      <c r="S102" s="661">
        <f>'Report 1'!$D$18</f>
        <v>0</v>
      </c>
      <c r="T102" s="662">
        <f>'Report 1'!$D$41</f>
        <v>0</v>
      </c>
      <c r="U102" s="663">
        <f>'Report 1'!$D$127</f>
        <v>0</v>
      </c>
      <c r="AL102" s="664" t="s">
        <v>463</v>
      </c>
      <c r="AM102" s="665">
        <v>2</v>
      </c>
      <c r="AN102" s="665" t="str">
        <f>'Information Input'!$M$14</f>
        <v xml:space="preserve">      -      </v>
      </c>
      <c r="AO102" s="665" t="s">
        <v>26</v>
      </c>
      <c r="AP102" s="656">
        <f t="shared" si="42"/>
        <v>43647</v>
      </c>
      <c r="AQ102" s="656">
        <f t="shared" si="43"/>
        <v>43738</v>
      </c>
      <c r="AR102" s="656">
        <f>'Information Input'!$H$35</f>
        <v>43555</v>
      </c>
      <c r="AS102" s="665" t="str">
        <f>'Information Input'!$J$22</f>
        <v>Quarterly</v>
      </c>
      <c r="AT102" s="656">
        <f>'Information Input'!$H$30</f>
        <v>43555</v>
      </c>
      <c r="AU102" s="665">
        <f>'Information Input'!$J$18</f>
        <v>2019</v>
      </c>
      <c r="AV102" s="665">
        <v>208</v>
      </c>
      <c r="AW102" s="665" t="s">
        <v>370</v>
      </c>
      <c r="AX102" s="665" t="s">
        <v>462</v>
      </c>
      <c r="AY102" s="666" t="s">
        <v>446</v>
      </c>
      <c r="AZ102" s="665">
        <v>17</v>
      </c>
      <c r="BA102" s="667" t="s">
        <v>539</v>
      </c>
      <c r="BB102" s="661" t="s">
        <v>151</v>
      </c>
      <c r="BC102" s="668">
        <f>'Report 2'!$V$24</f>
        <v>0</v>
      </c>
      <c r="BD102" s="668">
        <f>'Report 2'!$W$24</f>
        <v>0</v>
      </c>
      <c r="BE102" s="668">
        <f>'Report 2'!$X$24</f>
        <v>0</v>
      </c>
      <c r="BF102" s="668">
        <f>'Report 2'!$Y$24</f>
        <v>0</v>
      </c>
      <c r="BG102" s="668">
        <f>'Report 2'!$Z$24</f>
        <v>0</v>
      </c>
      <c r="BH102" s="668">
        <f>'Report 2'!$AA$24</f>
        <v>0</v>
      </c>
      <c r="BI102" s="668">
        <f>'Report 2'!$AB$24</f>
        <v>0</v>
      </c>
      <c r="CC102" s="660" t="s">
        <v>463</v>
      </c>
      <c r="CD102" s="1000" t="s">
        <v>447</v>
      </c>
      <c r="CE102" s="1000" t="str">
        <f>'Information Input'!$M$14</f>
        <v xml:space="preserve">      -      </v>
      </c>
      <c r="CF102" s="669" t="s">
        <v>26</v>
      </c>
      <c r="CG102" s="670">
        <f t="shared" si="39"/>
        <v>43647</v>
      </c>
      <c r="CH102" s="670">
        <f t="shared" si="40"/>
        <v>43738</v>
      </c>
      <c r="CI102" s="670">
        <f>'Information Input'!$H$35</f>
        <v>43555</v>
      </c>
      <c r="CJ102" s="669" t="str">
        <f>'Information Input'!$J$22</f>
        <v>Quarterly</v>
      </c>
      <c r="CK102" s="670">
        <f>'Information Input'!$H$30</f>
        <v>43555</v>
      </c>
      <c r="CL102" s="669">
        <f>'Information Input'!$J$18</f>
        <v>2019</v>
      </c>
      <c r="CM102" s="1001" t="s">
        <v>365</v>
      </c>
      <c r="CN102" s="1000" t="s">
        <v>370</v>
      </c>
      <c r="CO102" s="660" t="s">
        <v>462</v>
      </c>
      <c r="CP102" s="660" t="str">
        <f t="shared" si="41"/>
        <v>Health Care</v>
      </c>
      <c r="CQ102" s="669">
        <v>21</v>
      </c>
      <c r="CR102" s="660" t="s">
        <v>543</v>
      </c>
      <c r="CS102" s="660" t="s">
        <v>151</v>
      </c>
      <c r="CT102" s="1002">
        <f>'Report 1'!$E$18</f>
        <v>0</v>
      </c>
      <c r="CU102" s="1003">
        <f>SUMIF('Report 4A'!$G$16:$G$95,$CQ102,'Report 4A'!$M$16:$M$95)</f>
        <v>0</v>
      </c>
      <c r="CV102" s="1004">
        <f t="shared" si="30"/>
        <v>0</v>
      </c>
      <c r="CX102" s="664" t="s">
        <v>463</v>
      </c>
      <c r="CY102" s="655" t="s">
        <v>286</v>
      </c>
      <c r="CZ102" s="655" t="str">
        <f>'Information Input'!$M$14</f>
        <v xml:space="preserve">      -      </v>
      </c>
      <c r="DA102" s="656">
        <f>'Information Input'!$H$35</f>
        <v>43555</v>
      </c>
      <c r="DB102" s="655" t="str">
        <f>'Information Input'!$J$22</f>
        <v>Quarterly</v>
      </c>
      <c r="DC102" s="670">
        <f>'Information Input'!$H$30</f>
        <v>43555</v>
      </c>
      <c r="DD102" s="671" t="str">
        <f t="shared" si="21"/>
        <v>201709</v>
      </c>
      <c r="DE102" s="659" t="s">
        <v>462</v>
      </c>
      <c r="DF102" s="659" t="s">
        <v>456</v>
      </c>
      <c r="DG102" s="662">
        <f>'Report 5H'!$U$55</f>
        <v>0</v>
      </c>
      <c r="DH102" s="668">
        <f>'Report 5H'!$U$56</f>
        <v>0</v>
      </c>
      <c r="DI102" s="662">
        <f>'Report 5H'!$U$57</f>
        <v>0</v>
      </c>
      <c r="DJ102" s="662">
        <f>'Report 5H'!$U$58</f>
        <v>0</v>
      </c>
      <c r="DK102" s="662">
        <f>'Report 5H'!$U$59</f>
        <v>0</v>
      </c>
      <c r="DL102" s="662">
        <f>'Report 5H'!$U$60</f>
        <v>0</v>
      </c>
      <c r="DM102" s="662">
        <f>'Report 5H'!$U$61</f>
        <v>0</v>
      </c>
      <c r="DN102" s="662">
        <f>'Report 5H'!$U$62</f>
        <v>0</v>
      </c>
      <c r="DO102" s="662">
        <f>'Report 5H'!$U$63</f>
        <v>0</v>
      </c>
      <c r="DP102" s="662">
        <f>'Report 5H'!$U$64</f>
        <v>0</v>
      </c>
      <c r="DQ102" s="662">
        <f>'Report 5H'!$U$65</f>
        <v>0</v>
      </c>
    </row>
    <row r="103" spans="2:121">
      <c r="B103" s="653" t="s">
        <v>463</v>
      </c>
      <c r="C103" s="654">
        <v>1</v>
      </c>
      <c r="D103" s="655" t="str">
        <f>'Information Input'!$M$14</f>
        <v xml:space="preserve">      -      </v>
      </c>
      <c r="E103" s="655" t="s">
        <v>25</v>
      </c>
      <c r="F103" s="656">
        <f t="shared" si="31"/>
        <v>43556</v>
      </c>
      <c r="G103" s="656">
        <f t="shared" si="32"/>
        <v>43646</v>
      </c>
      <c r="H103" s="656">
        <f>'Information Input'!$H$35</f>
        <v>43555</v>
      </c>
      <c r="I103" s="655" t="str">
        <f>'Information Input'!$J$22</f>
        <v>Quarterly</v>
      </c>
      <c r="J103" s="656">
        <f>'Information Input'!$H$30</f>
        <v>43555</v>
      </c>
      <c r="K103" s="655">
        <f>'Information Input'!$J$18</f>
        <v>2019</v>
      </c>
      <c r="L103" s="657" t="s">
        <v>365</v>
      </c>
      <c r="M103" s="658" t="s">
        <v>370</v>
      </c>
      <c r="N103" s="659" t="s">
        <v>462</v>
      </c>
      <c r="O103" s="660" t="s">
        <v>446</v>
      </c>
      <c r="P103" s="655">
        <v>22</v>
      </c>
      <c r="Q103" s="667" t="s">
        <v>544</v>
      </c>
      <c r="R103" s="659" t="s">
        <v>150</v>
      </c>
      <c r="S103" s="661">
        <f>'Report 1'!$D$18</f>
        <v>0</v>
      </c>
      <c r="T103" s="662">
        <f>'Report 1'!$D$42</f>
        <v>0</v>
      </c>
      <c r="U103" s="663">
        <f>'Report 1'!$D$128</f>
        <v>0</v>
      </c>
      <c r="AL103" s="664" t="s">
        <v>463</v>
      </c>
      <c r="AM103" s="665">
        <v>2</v>
      </c>
      <c r="AN103" s="665" t="str">
        <f>'Information Input'!$M$14</f>
        <v xml:space="preserve">      -      </v>
      </c>
      <c r="AO103" s="665" t="s">
        <v>26</v>
      </c>
      <c r="AP103" s="656">
        <f t="shared" si="42"/>
        <v>43647</v>
      </c>
      <c r="AQ103" s="656">
        <f t="shared" si="43"/>
        <v>43738</v>
      </c>
      <c r="AR103" s="656">
        <f>'Information Input'!$H$35</f>
        <v>43555</v>
      </c>
      <c r="AS103" s="665" t="str">
        <f>'Information Input'!$J$22</f>
        <v>Quarterly</v>
      </c>
      <c r="AT103" s="656">
        <f>'Information Input'!$H$30</f>
        <v>43555</v>
      </c>
      <c r="AU103" s="665">
        <f>'Information Input'!$J$18</f>
        <v>2019</v>
      </c>
      <c r="AV103" s="665">
        <v>208</v>
      </c>
      <c r="AW103" s="665" t="s">
        <v>370</v>
      </c>
      <c r="AX103" s="665" t="s">
        <v>462</v>
      </c>
      <c r="AY103" s="666" t="s">
        <v>446</v>
      </c>
      <c r="AZ103" s="665">
        <v>18</v>
      </c>
      <c r="BA103" s="667" t="s">
        <v>540</v>
      </c>
      <c r="BB103" s="661" t="s">
        <v>151</v>
      </c>
      <c r="BC103" s="668">
        <f>'Report 2'!$V$25</f>
        <v>0</v>
      </c>
      <c r="BD103" s="668">
        <f>'Report 2'!$W$25</f>
        <v>0</v>
      </c>
      <c r="BE103" s="668">
        <f>'Report 2'!$X$25</f>
        <v>0</v>
      </c>
      <c r="BF103" s="668">
        <f>'Report 2'!$Y$25</f>
        <v>0</v>
      </c>
      <c r="BG103" s="668">
        <f>'Report 2'!$Z$25</f>
        <v>0</v>
      </c>
      <c r="BH103" s="668">
        <f>'Report 2'!$AA$25</f>
        <v>0</v>
      </c>
      <c r="BI103" s="668">
        <f>'Report 2'!$AB$25</f>
        <v>0</v>
      </c>
      <c r="CC103" s="660" t="s">
        <v>463</v>
      </c>
      <c r="CD103" s="1000" t="s">
        <v>447</v>
      </c>
      <c r="CE103" s="1000" t="str">
        <f>'Information Input'!$M$14</f>
        <v xml:space="preserve">      -      </v>
      </c>
      <c r="CF103" s="669" t="s">
        <v>26</v>
      </c>
      <c r="CG103" s="670">
        <f t="shared" si="39"/>
        <v>43647</v>
      </c>
      <c r="CH103" s="670">
        <f t="shared" si="40"/>
        <v>43738</v>
      </c>
      <c r="CI103" s="670">
        <f>'Information Input'!$H$35</f>
        <v>43555</v>
      </c>
      <c r="CJ103" s="669" t="str">
        <f>'Information Input'!$J$22</f>
        <v>Quarterly</v>
      </c>
      <c r="CK103" s="670">
        <f>'Information Input'!$H$30</f>
        <v>43555</v>
      </c>
      <c r="CL103" s="669">
        <f>'Information Input'!$J$18</f>
        <v>2019</v>
      </c>
      <c r="CM103" s="1001" t="s">
        <v>365</v>
      </c>
      <c r="CN103" s="1000" t="s">
        <v>370</v>
      </c>
      <c r="CO103" s="660" t="s">
        <v>462</v>
      </c>
      <c r="CP103" s="660" t="str">
        <f t="shared" si="41"/>
        <v>Health Care</v>
      </c>
      <c r="CQ103" s="669">
        <v>22</v>
      </c>
      <c r="CR103" s="660" t="s">
        <v>544</v>
      </c>
      <c r="CS103" s="660" t="s">
        <v>150</v>
      </c>
      <c r="CT103" s="1002">
        <f>'Report 1'!$E$18</f>
        <v>0</v>
      </c>
      <c r="CU103" s="1003">
        <f>SUMIF('Report 4A'!$G$16:$G$95,$CQ103,'Report 4A'!$M$16:$M$95)</f>
        <v>0</v>
      </c>
      <c r="CV103" s="1004">
        <f t="shared" si="30"/>
        <v>0</v>
      </c>
      <c r="CX103" s="664" t="s">
        <v>463</v>
      </c>
      <c r="CY103" s="655" t="s">
        <v>286</v>
      </c>
      <c r="CZ103" s="655" t="str">
        <f>'Information Input'!$M$14</f>
        <v xml:space="preserve">      -      </v>
      </c>
      <c r="DA103" s="656">
        <f>'Information Input'!$H$35</f>
        <v>43555</v>
      </c>
      <c r="DB103" s="655" t="str">
        <f>'Information Input'!$J$22</f>
        <v>Quarterly</v>
      </c>
      <c r="DC103" s="670">
        <f>'Information Input'!$H$30</f>
        <v>43555</v>
      </c>
      <c r="DD103" s="671" t="str">
        <f t="shared" si="21"/>
        <v>201708</v>
      </c>
      <c r="DE103" s="659" t="s">
        <v>462</v>
      </c>
      <c r="DF103" s="659" t="s">
        <v>456</v>
      </c>
      <c r="DG103" s="662">
        <f>'Report 5H'!$V$55</f>
        <v>0</v>
      </c>
      <c r="DH103" s="668">
        <f>'Report 5H'!$V$56</f>
        <v>0</v>
      </c>
      <c r="DI103" s="662">
        <f>'Report 5H'!$V$57</f>
        <v>0</v>
      </c>
      <c r="DJ103" s="662">
        <f>'Report 5H'!$V$58</f>
        <v>0</v>
      </c>
      <c r="DK103" s="662">
        <f>'Report 5H'!$V$59</f>
        <v>0</v>
      </c>
      <c r="DL103" s="662">
        <f>'Report 5H'!$V$60</f>
        <v>0</v>
      </c>
      <c r="DM103" s="662">
        <f>'Report 5H'!$V$61</f>
        <v>0</v>
      </c>
      <c r="DN103" s="662">
        <f>'Report 5H'!$V$62</f>
        <v>0</v>
      </c>
      <c r="DO103" s="662">
        <f>'Report 5H'!$V$63</f>
        <v>0</v>
      </c>
      <c r="DP103" s="662">
        <f>'Report 5H'!$V$64</f>
        <v>0</v>
      </c>
      <c r="DQ103" s="662">
        <f>'Report 5H'!$V$65</f>
        <v>0</v>
      </c>
    </row>
    <row r="104" spans="2:121">
      <c r="B104" s="653" t="s">
        <v>463</v>
      </c>
      <c r="C104" s="654">
        <v>1</v>
      </c>
      <c r="D104" s="655" t="str">
        <f>'Information Input'!$M$14</f>
        <v xml:space="preserve">      -      </v>
      </c>
      <c r="E104" s="655" t="s">
        <v>25</v>
      </c>
      <c r="F104" s="656">
        <f t="shared" si="31"/>
        <v>43556</v>
      </c>
      <c r="G104" s="656">
        <f t="shared" si="32"/>
        <v>43646</v>
      </c>
      <c r="H104" s="656">
        <f>'Information Input'!$H$35</f>
        <v>43555</v>
      </c>
      <c r="I104" s="655" t="str">
        <f>'Information Input'!$J$22</f>
        <v>Quarterly</v>
      </c>
      <c r="J104" s="656">
        <f>'Information Input'!$H$30</f>
        <v>43555</v>
      </c>
      <c r="K104" s="655">
        <f>'Information Input'!$J$18</f>
        <v>2019</v>
      </c>
      <c r="L104" s="657" t="s">
        <v>365</v>
      </c>
      <c r="M104" s="658" t="s">
        <v>370</v>
      </c>
      <c r="N104" s="659" t="s">
        <v>462</v>
      </c>
      <c r="O104" s="660" t="s">
        <v>446</v>
      </c>
      <c r="P104" s="655">
        <v>23</v>
      </c>
      <c r="Q104" s="667" t="s">
        <v>545</v>
      </c>
      <c r="R104" s="659" t="s">
        <v>150</v>
      </c>
      <c r="S104" s="661">
        <f>'Report 1'!$D$18</f>
        <v>0</v>
      </c>
      <c r="T104" s="662">
        <f>'Report 1'!$D$43</f>
        <v>0</v>
      </c>
      <c r="U104" s="663">
        <f>'Report 1'!$D$129</f>
        <v>0</v>
      </c>
      <c r="AL104" s="664" t="s">
        <v>463</v>
      </c>
      <c r="AM104" s="665">
        <v>2</v>
      </c>
      <c r="AN104" s="665" t="str">
        <f>'Information Input'!$M$14</f>
        <v xml:space="preserve">      -      </v>
      </c>
      <c r="AO104" s="665" t="s">
        <v>26</v>
      </c>
      <c r="AP104" s="656">
        <f t="shared" si="42"/>
        <v>43647</v>
      </c>
      <c r="AQ104" s="656">
        <f t="shared" si="43"/>
        <v>43738</v>
      </c>
      <c r="AR104" s="656">
        <f>'Information Input'!$H$35</f>
        <v>43555</v>
      </c>
      <c r="AS104" s="665" t="str">
        <f>'Information Input'!$J$22</f>
        <v>Quarterly</v>
      </c>
      <c r="AT104" s="656">
        <f>'Information Input'!$H$30</f>
        <v>43555</v>
      </c>
      <c r="AU104" s="665">
        <f>'Information Input'!$J$18</f>
        <v>2019</v>
      </c>
      <c r="AV104" s="665">
        <v>208</v>
      </c>
      <c r="AW104" s="665" t="s">
        <v>370</v>
      </c>
      <c r="AX104" s="665" t="s">
        <v>462</v>
      </c>
      <c r="AY104" s="666" t="s">
        <v>446</v>
      </c>
      <c r="AZ104" s="665">
        <v>19</v>
      </c>
      <c r="BA104" s="667" t="s">
        <v>541</v>
      </c>
      <c r="BB104" s="661" t="s">
        <v>151</v>
      </c>
      <c r="BC104" s="668">
        <f>'Report 2'!$V$26</f>
        <v>0</v>
      </c>
      <c r="BD104" s="668">
        <f>'Report 2'!$W$26</f>
        <v>0</v>
      </c>
      <c r="BE104" s="668">
        <f>'Report 2'!$X$26</f>
        <v>0</v>
      </c>
      <c r="BF104" s="668">
        <f>'Report 2'!$Y$26</f>
        <v>0</v>
      </c>
      <c r="BG104" s="668">
        <f>'Report 2'!$Z$26</f>
        <v>0</v>
      </c>
      <c r="BH104" s="668">
        <f>'Report 2'!$AA$26</f>
        <v>0</v>
      </c>
      <c r="BI104" s="668">
        <f>'Report 2'!$AB$26</f>
        <v>0</v>
      </c>
      <c r="CC104" s="660" t="s">
        <v>463</v>
      </c>
      <c r="CD104" s="1000" t="s">
        <v>447</v>
      </c>
      <c r="CE104" s="1000" t="str">
        <f>'Information Input'!$M$14</f>
        <v xml:space="preserve">      -      </v>
      </c>
      <c r="CF104" s="669" t="s">
        <v>26</v>
      </c>
      <c r="CG104" s="670">
        <f t="shared" si="39"/>
        <v>43647</v>
      </c>
      <c r="CH104" s="670">
        <f t="shared" si="40"/>
        <v>43738</v>
      </c>
      <c r="CI104" s="670">
        <f>'Information Input'!$H$35</f>
        <v>43555</v>
      </c>
      <c r="CJ104" s="669" t="str">
        <f>'Information Input'!$J$22</f>
        <v>Quarterly</v>
      </c>
      <c r="CK104" s="670">
        <f>'Information Input'!$H$30</f>
        <v>43555</v>
      </c>
      <c r="CL104" s="669">
        <f>'Information Input'!$J$18</f>
        <v>2019</v>
      </c>
      <c r="CM104" s="1001" t="s">
        <v>365</v>
      </c>
      <c r="CN104" s="1000" t="s">
        <v>370</v>
      </c>
      <c r="CO104" s="660" t="s">
        <v>462</v>
      </c>
      <c r="CP104" s="660" t="str">
        <f t="shared" si="41"/>
        <v>Health Care</v>
      </c>
      <c r="CQ104" s="669">
        <v>23</v>
      </c>
      <c r="CR104" s="660" t="s">
        <v>545</v>
      </c>
      <c r="CS104" s="660" t="s">
        <v>150</v>
      </c>
      <c r="CT104" s="1002">
        <f>'Report 1'!$E$18</f>
        <v>0</v>
      </c>
      <c r="CU104" s="1003">
        <f>SUMIF('Report 4A'!$G$16:$G$95,$CQ104,'Report 4A'!$M$16:$M$95)</f>
        <v>0</v>
      </c>
      <c r="CV104" s="1004">
        <f t="shared" si="30"/>
        <v>0</v>
      </c>
      <c r="CX104" s="664" t="s">
        <v>463</v>
      </c>
      <c r="CY104" s="655" t="s">
        <v>286</v>
      </c>
      <c r="CZ104" s="655" t="str">
        <f>'Information Input'!$M$14</f>
        <v xml:space="preserve">      -      </v>
      </c>
      <c r="DA104" s="656">
        <f>'Information Input'!$H$35</f>
        <v>43555</v>
      </c>
      <c r="DB104" s="655" t="str">
        <f>'Information Input'!$J$22</f>
        <v>Quarterly</v>
      </c>
      <c r="DC104" s="670">
        <f>'Information Input'!$H$30</f>
        <v>43555</v>
      </c>
      <c r="DD104" s="671" t="str">
        <f t="shared" si="21"/>
        <v>201707</v>
      </c>
      <c r="DE104" s="659" t="s">
        <v>462</v>
      </c>
      <c r="DF104" s="659" t="s">
        <v>456</v>
      </c>
      <c r="DG104" s="662">
        <f>'Report 5H'!$W$55</f>
        <v>0</v>
      </c>
      <c r="DH104" s="668">
        <f>'Report 5H'!$W$56</f>
        <v>0</v>
      </c>
      <c r="DI104" s="662">
        <f>'Report 5H'!$W$57</f>
        <v>0</v>
      </c>
      <c r="DJ104" s="662">
        <f>'Report 5H'!$W$58</f>
        <v>0</v>
      </c>
      <c r="DK104" s="662">
        <f>'Report 5H'!$W$59</f>
        <v>0</v>
      </c>
      <c r="DL104" s="662">
        <f>'Report 5H'!$W$60</f>
        <v>0</v>
      </c>
      <c r="DM104" s="662">
        <f>'Report 5H'!$W$61</f>
        <v>0</v>
      </c>
      <c r="DN104" s="662">
        <f>'Report 5H'!$W$62</f>
        <v>0</v>
      </c>
      <c r="DO104" s="662">
        <f>'Report 5H'!$W$63</f>
        <v>0</v>
      </c>
      <c r="DP104" s="662">
        <f>'Report 5H'!$W$64</f>
        <v>0</v>
      </c>
      <c r="DQ104" s="662">
        <f>'Report 5H'!$W$65</f>
        <v>0</v>
      </c>
    </row>
    <row r="105" spans="2:121">
      <c r="B105" s="653" t="s">
        <v>463</v>
      </c>
      <c r="C105" s="654">
        <v>1</v>
      </c>
      <c r="D105" s="655" t="str">
        <f>'Information Input'!$M$14</f>
        <v xml:space="preserve">      -      </v>
      </c>
      <c r="E105" s="655" t="s">
        <v>25</v>
      </c>
      <c r="F105" s="656">
        <f t="shared" si="31"/>
        <v>43556</v>
      </c>
      <c r="G105" s="656">
        <f t="shared" si="32"/>
        <v>43646</v>
      </c>
      <c r="H105" s="656">
        <f>'Information Input'!$H$35</f>
        <v>43555</v>
      </c>
      <c r="I105" s="655" t="str">
        <f>'Information Input'!$J$22</f>
        <v>Quarterly</v>
      </c>
      <c r="J105" s="656">
        <f>'Information Input'!$H$30</f>
        <v>43555</v>
      </c>
      <c r="K105" s="655">
        <f>'Information Input'!$J$18</f>
        <v>2019</v>
      </c>
      <c r="L105" s="657" t="s">
        <v>365</v>
      </c>
      <c r="M105" s="658" t="s">
        <v>370</v>
      </c>
      <c r="N105" s="659" t="s">
        <v>462</v>
      </c>
      <c r="O105" s="660" t="s">
        <v>446</v>
      </c>
      <c r="P105" s="655">
        <v>24</v>
      </c>
      <c r="Q105" s="667" t="s">
        <v>546</v>
      </c>
      <c r="R105" s="659" t="s">
        <v>156</v>
      </c>
      <c r="S105" s="661">
        <f>'Report 1'!$D$18</f>
        <v>0</v>
      </c>
      <c r="T105" s="662">
        <f>'Report 1'!$D$44</f>
        <v>0</v>
      </c>
      <c r="U105" s="663">
        <f>'Report 1'!$D$130</f>
        <v>0</v>
      </c>
      <c r="AL105" s="664" t="s">
        <v>463</v>
      </c>
      <c r="AM105" s="665">
        <v>2</v>
      </c>
      <c r="AN105" s="665" t="str">
        <f>'Information Input'!$M$14</f>
        <v xml:space="preserve">      -      </v>
      </c>
      <c r="AO105" s="665" t="s">
        <v>26</v>
      </c>
      <c r="AP105" s="656">
        <f t="shared" si="42"/>
        <v>43647</v>
      </c>
      <c r="AQ105" s="656">
        <f t="shared" si="43"/>
        <v>43738</v>
      </c>
      <c r="AR105" s="656">
        <f>'Information Input'!$H$35</f>
        <v>43555</v>
      </c>
      <c r="AS105" s="665" t="str">
        <f>'Information Input'!$J$22</f>
        <v>Quarterly</v>
      </c>
      <c r="AT105" s="656">
        <f>'Information Input'!$H$30</f>
        <v>43555</v>
      </c>
      <c r="AU105" s="665">
        <f>'Information Input'!$J$18</f>
        <v>2019</v>
      </c>
      <c r="AV105" s="665">
        <v>208</v>
      </c>
      <c r="AW105" s="665" t="s">
        <v>370</v>
      </c>
      <c r="AX105" s="665" t="s">
        <v>462</v>
      </c>
      <c r="AY105" s="666" t="s">
        <v>446</v>
      </c>
      <c r="AZ105" s="665">
        <v>20</v>
      </c>
      <c r="BA105" s="667" t="s">
        <v>542</v>
      </c>
      <c r="BB105" s="661" t="s">
        <v>151</v>
      </c>
      <c r="BC105" s="668">
        <f>'Report 2'!$V$27</f>
        <v>0</v>
      </c>
      <c r="BD105" s="668">
        <f>'Report 2'!$W$27</f>
        <v>0</v>
      </c>
      <c r="BE105" s="668">
        <f>'Report 2'!$X$27</f>
        <v>0</v>
      </c>
      <c r="BF105" s="668">
        <f>'Report 2'!$Y$27</f>
        <v>0</v>
      </c>
      <c r="BG105" s="668">
        <f>'Report 2'!$Z$27</f>
        <v>0</v>
      </c>
      <c r="BH105" s="668">
        <f>'Report 2'!$AA$27</f>
        <v>0</v>
      </c>
      <c r="BI105" s="668">
        <f>'Report 2'!$AB$27</f>
        <v>0</v>
      </c>
      <c r="CC105" s="660" t="s">
        <v>463</v>
      </c>
      <c r="CD105" s="1000" t="s">
        <v>447</v>
      </c>
      <c r="CE105" s="1000" t="str">
        <f>'Information Input'!$M$14</f>
        <v xml:space="preserve">      -      </v>
      </c>
      <c r="CF105" s="669" t="s">
        <v>26</v>
      </c>
      <c r="CG105" s="670">
        <f t="shared" si="39"/>
        <v>43647</v>
      </c>
      <c r="CH105" s="670">
        <f t="shared" si="40"/>
        <v>43738</v>
      </c>
      <c r="CI105" s="670">
        <f>'Information Input'!$H$35</f>
        <v>43555</v>
      </c>
      <c r="CJ105" s="669" t="str">
        <f>'Information Input'!$J$22</f>
        <v>Quarterly</v>
      </c>
      <c r="CK105" s="670">
        <f>'Information Input'!$H$30</f>
        <v>43555</v>
      </c>
      <c r="CL105" s="669">
        <f>'Information Input'!$J$18</f>
        <v>2019</v>
      </c>
      <c r="CM105" s="1001" t="s">
        <v>365</v>
      </c>
      <c r="CN105" s="1000" t="s">
        <v>370</v>
      </c>
      <c r="CO105" s="660" t="s">
        <v>462</v>
      </c>
      <c r="CP105" s="660" t="str">
        <f t="shared" si="41"/>
        <v>Health Care</v>
      </c>
      <c r="CQ105" s="669">
        <v>24</v>
      </c>
      <c r="CR105" s="660" t="s">
        <v>546</v>
      </c>
      <c r="CS105" s="660" t="s">
        <v>156</v>
      </c>
      <c r="CT105" s="1002">
        <f>'Report 1'!$E$18</f>
        <v>0</v>
      </c>
      <c r="CU105" s="1003">
        <f>SUMIF('Report 4A'!$G$16:$G$95,$CQ105,'Report 4A'!$M$16:$M$95)</f>
        <v>0</v>
      </c>
      <c r="CV105" s="1004">
        <f t="shared" si="30"/>
        <v>0</v>
      </c>
      <c r="CX105" s="664" t="s">
        <v>463</v>
      </c>
      <c r="CY105" s="655" t="s">
        <v>286</v>
      </c>
      <c r="CZ105" s="655" t="str">
        <f>'Information Input'!$M$14</f>
        <v xml:space="preserve">      -      </v>
      </c>
      <c r="DA105" s="656">
        <f>'Information Input'!$H$35</f>
        <v>43555</v>
      </c>
      <c r="DB105" s="655" t="str">
        <f>'Information Input'!$J$22</f>
        <v>Quarterly</v>
      </c>
      <c r="DC105" s="670">
        <f>'Information Input'!$H$30</f>
        <v>43555</v>
      </c>
      <c r="DD105" s="671" t="str">
        <f t="shared" si="21"/>
        <v>201706</v>
      </c>
      <c r="DE105" s="659" t="s">
        <v>462</v>
      </c>
      <c r="DF105" s="659" t="s">
        <v>456</v>
      </c>
      <c r="DG105" s="662">
        <f>'Report 5H'!$X$55</f>
        <v>0</v>
      </c>
      <c r="DH105" s="668">
        <f>'Report 5H'!$X$56</f>
        <v>0</v>
      </c>
      <c r="DI105" s="662">
        <f>'Report 5H'!$X$57</f>
        <v>0</v>
      </c>
      <c r="DJ105" s="662">
        <f>'Report 5H'!$X$58</f>
        <v>0</v>
      </c>
      <c r="DK105" s="662">
        <f>'Report 5H'!$X$59</f>
        <v>0</v>
      </c>
      <c r="DL105" s="662">
        <f>'Report 5H'!$X$60</f>
        <v>0</v>
      </c>
      <c r="DM105" s="662">
        <f>'Report 5H'!$X$61</f>
        <v>0</v>
      </c>
      <c r="DN105" s="662">
        <f>'Report 5H'!$X$62</f>
        <v>0</v>
      </c>
      <c r="DO105" s="662">
        <f>'Report 5H'!$X$63</f>
        <v>0</v>
      </c>
      <c r="DP105" s="662">
        <f>'Report 5H'!$X$64</f>
        <v>0</v>
      </c>
      <c r="DQ105" s="662">
        <f>'Report 5H'!$X$65</f>
        <v>0</v>
      </c>
    </row>
    <row r="106" spans="2:121">
      <c r="B106" s="653" t="s">
        <v>463</v>
      </c>
      <c r="C106" s="654">
        <v>1</v>
      </c>
      <c r="D106" s="655" t="str">
        <f>'Information Input'!$M$14</f>
        <v xml:space="preserve">      -      </v>
      </c>
      <c r="E106" s="655" t="s">
        <v>25</v>
      </c>
      <c r="F106" s="656">
        <f t="shared" si="31"/>
        <v>43556</v>
      </c>
      <c r="G106" s="656">
        <f t="shared" si="32"/>
        <v>43646</v>
      </c>
      <c r="H106" s="656">
        <f>'Information Input'!$H$35</f>
        <v>43555</v>
      </c>
      <c r="I106" s="655" t="str">
        <f>'Information Input'!$J$22</f>
        <v>Quarterly</v>
      </c>
      <c r="J106" s="656">
        <f>'Information Input'!$H$30</f>
        <v>43555</v>
      </c>
      <c r="K106" s="655">
        <f>'Information Input'!$J$18</f>
        <v>2019</v>
      </c>
      <c r="L106" s="657" t="s">
        <v>365</v>
      </c>
      <c r="M106" s="658" t="s">
        <v>370</v>
      </c>
      <c r="N106" s="659" t="s">
        <v>462</v>
      </c>
      <c r="O106" s="660" t="s">
        <v>446</v>
      </c>
      <c r="P106" s="655">
        <v>25</v>
      </c>
      <c r="Q106" s="667" t="s">
        <v>547</v>
      </c>
      <c r="R106" s="659" t="s">
        <v>156</v>
      </c>
      <c r="S106" s="661">
        <f>'Report 1'!$D$18</f>
        <v>0</v>
      </c>
      <c r="T106" s="662">
        <f>'Report 1'!$D$45</f>
        <v>0</v>
      </c>
      <c r="U106" s="663">
        <f>'Report 1'!$D$131</f>
        <v>0</v>
      </c>
      <c r="AL106" s="664" t="s">
        <v>463</v>
      </c>
      <c r="AM106" s="665">
        <v>2</v>
      </c>
      <c r="AN106" s="665" t="str">
        <f>'Information Input'!$M$14</f>
        <v xml:space="preserve">      -      </v>
      </c>
      <c r="AO106" s="665" t="s">
        <v>26</v>
      </c>
      <c r="AP106" s="656">
        <f t="shared" si="42"/>
        <v>43647</v>
      </c>
      <c r="AQ106" s="656">
        <f t="shared" si="43"/>
        <v>43738</v>
      </c>
      <c r="AR106" s="656">
        <f>'Information Input'!$H$35</f>
        <v>43555</v>
      </c>
      <c r="AS106" s="665" t="str">
        <f>'Information Input'!$J$22</f>
        <v>Quarterly</v>
      </c>
      <c r="AT106" s="656">
        <f>'Information Input'!$H$30</f>
        <v>43555</v>
      </c>
      <c r="AU106" s="665">
        <f>'Information Input'!$J$18</f>
        <v>2019</v>
      </c>
      <c r="AV106" s="665">
        <v>208</v>
      </c>
      <c r="AW106" s="665" t="s">
        <v>370</v>
      </c>
      <c r="AX106" s="665" t="s">
        <v>462</v>
      </c>
      <c r="AY106" s="666" t="s">
        <v>446</v>
      </c>
      <c r="AZ106" s="665">
        <v>21</v>
      </c>
      <c r="BA106" s="667" t="s">
        <v>543</v>
      </c>
      <c r="BB106" s="661" t="s">
        <v>151</v>
      </c>
      <c r="BC106" s="668">
        <f>'Report 2'!$V$28</f>
        <v>0</v>
      </c>
      <c r="BD106" s="668">
        <f>'Report 2'!$W$28</f>
        <v>0</v>
      </c>
      <c r="BE106" s="668">
        <f>'Report 2'!$X$28</f>
        <v>0</v>
      </c>
      <c r="BF106" s="668">
        <f>'Report 2'!$Y$28</f>
        <v>0</v>
      </c>
      <c r="BG106" s="668">
        <f>'Report 2'!$Z$28</f>
        <v>0</v>
      </c>
      <c r="BH106" s="668">
        <f>'Report 2'!$AA$28</f>
        <v>0</v>
      </c>
      <c r="BI106" s="668">
        <f>'Report 2'!$AB$28</f>
        <v>0</v>
      </c>
      <c r="CC106" s="660" t="s">
        <v>463</v>
      </c>
      <c r="CD106" s="1000" t="s">
        <v>447</v>
      </c>
      <c r="CE106" s="1000" t="str">
        <f>'Information Input'!$M$14</f>
        <v xml:space="preserve">      -      </v>
      </c>
      <c r="CF106" s="669" t="s">
        <v>26</v>
      </c>
      <c r="CG106" s="670">
        <f t="shared" si="39"/>
        <v>43647</v>
      </c>
      <c r="CH106" s="670">
        <f t="shared" si="40"/>
        <v>43738</v>
      </c>
      <c r="CI106" s="670">
        <f>'Information Input'!$H$35</f>
        <v>43555</v>
      </c>
      <c r="CJ106" s="669" t="str">
        <f>'Information Input'!$J$22</f>
        <v>Quarterly</v>
      </c>
      <c r="CK106" s="670">
        <f>'Information Input'!$H$30</f>
        <v>43555</v>
      </c>
      <c r="CL106" s="669">
        <f>'Information Input'!$J$18</f>
        <v>2019</v>
      </c>
      <c r="CM106" s="1001" t="s">
        <v>365</v>
      </c>
      <c r="CN106" s="1000" t="s">
        <v>370</v>
      </c>
      <c r="CO106" s="660" t="s">
        <v>462</v>
      </c>
      <c r="CP106" s="660" t="str">
        <f t="shared" si="41"/>
        <v>Health Care</v>
      </c>
      <c r="CQ106" s="669">
        <v>25</v>
      </c>
      <c r="CR106" s="660" t="s">
        <v>547</v>
      </c>
      <c r="CS106" s="660" t="s">
        <v>156</v>
      </c>
      <c r="CT106" s="1002">
        <f>'Report 1'!$E$18</f>
        <v>0</v>
      </c>
      <c r="CU106" s="1003">
        <f>SUMIF('Report 4A'!$G$16:$G$95,$CQ106,'Report 4A'!$M$16:$M$95)</f>
        <v>0</v>
      </c>
      <c r="CV106" s="1004">
        <f t="shared" si="30"/>
        <v>0</v>
      </c>
      <c r="CX106" s="664" t="s">
        <v>463</v>
      </c>
      <c r="CY106" s="655" t="s">
        <v>286</v>
      </c>
      <c r="CZ106" s="655" t="str">
        <f>'Information Input'!$M$14</f>
        <v xml:space="preserve">      -      </v>
      </c>
      <c r="DA106" s="656">
        <f>'Information Input'!$H$35</f>
        <v>43555</v>
      </c>
      <c r="DB106" s="655" t="str">
        <f>'Information Input'!$J$22</f>
        <v>Quarterly</v>
      </c>
      <c r="DC106" s="670">
        <f>'Information Input'!$H$30</f>
        <v>43555</v>
      </c>
      <c r="DD106" s="671" t="str">
        <f t="shared" si="21"/>
        <v>201705</v>
      </c>
      <c r="DE106" s="659" t="s">
        <v>462</v>
      </c>
      <c r="DF106" s="659" t="s">
        <v>456</v>
      </c>
      <c r="DG106" s="662">
        <f>'Report 5H'!$Y$55</f>
        <v>0</v>
      </c>
      <c r="DH106" s="668">
        <f>'Report 5H'!$Y$56</f>
        <v>0</v>
      </c>
      <c r="DI106" s="662">
        <f>'Report 5H'!$Y$57</f>
        <v>0</v>
      </c>
      <c r="DJ106" s="662">
        <f>'Report 5H'!$Y$58</f>
        <v>0</v>
      </c>
      <c r="DK106" s="662">
        <f>'Report 5H'!$Y$59</f>
        <v>0</v>
      </c>
      <c r="DL106" s="662">
        <f>'Report 5H'!$Y$60</f>
        <v>0</v>
      </c>
      <c r="DM106" s="662">
        <f>'Report 5H'!$Y$61</f>
        <v>0</v>
      </c>
      <c r="DN106" s="662">
        <f>'Report 5H'!$Y$62</f>
        <v>0</v>
      </c>
      <c r="DO106" s="662">
        <f>'Report 5H'!$Y$63</f>
        <v>0</v>
      </c>
      <c r="DP106" s="662">
        <f>'Report 5H'!$Y$64</f>
        <v>0</v>
      </c>
      <c r="DQ106" s="662">
        <f>'Report 5H'!$Y$65</f>
        <v>0</v>
      </c>
    </row>
    <row r="107" spans="2:121">
      <c r="B107" s="653" t="s">
        <v>463</v>
      </c>
      <c r="C107" s="654">
        <v>1</v>
      </c>
      <c r="D107" s="655" t="str">
        <f>'Information Input'!$M$14</f>
        <v xml:space="preserve">      -      </v>
      </c>
      <c r="E107" s="655" t="s">
        <v>25</v>
      </c>
      <c r="F107" s="656">
        <f t="shared" si="31"/>
        <v>43556</v>
      </c>
      <c r="G107" s="656">
        <f t="shared" si="32"/>
        <v>43646</v>
      </c>
      <c r="H107" s="656">
        <f>'Information Input'!$H$35</f>
        <v>43555</v>
      </c>
      <c r="I107" s="655" t="str">
        <f>'Information Input'!$J$22</f>
        <v>Quarterly</v>
      </c>
      <c r="J107" s="656">
        <f>'Information Input'!$H$30</f>
        <v>43555</v>
      </c>
      <c r="K107" s="655">
        <f>'Information Input'!$J$18</f>
        <v>2019</v>
      </c>
      <c r="L107" s="657" t="s">
        <v>365</v>
      </c>
      <c r="M107" s="658" t="s">
        <v>370</v>
      </c>
      <c r="N107" s="659" t="s">
        <v>462</v>
      </c>
      <c r="O107" s="660" t="s">
        <v>446</v>
      </c>
      <c r="P107" s="655">
        <v>26</v>
      </c>
      <c r="Q107" s="667" t="s">
        <v>233</v>
      </c>
      <c r="R107" s="659" t="s">
        <v>153</v>
      </c>
      <c r="S107" s="661">
        <f>'Report 1'!$D$18</f>
        <v>0</v>
      </c>
      <c r="T107" s="662">
        <f>'Report 1'!$D$46</f>
        <v>0</v>
      </c>
      <c r="U107" s="663">
        <f>'Report 1'!$D$132</f>
        <v>0</v>
      </c>
      <c r="AL107" s="664" t="s">
        <v>463</v>
      </c>
      <c r="AM107" s="665">
        <v>2</v>
      </c>
      <c r="AN107" s="665" t="str">
        <f>'Information Input'!$M$14</f>
        <v xml:space="preserve">      -      </v>
      </c>
      <c r="AO107" s="665" t="s">
        <v>26</v>
      </c>
      <c r="AP107" s="656">
        <f t="shared" si="42"/>
        <v>43647</v>
      </c>
      <c r="AQ107" s="656">
        <f t="shared" si="43"/>
        <v>43738</v>
      </c>
      <c r="AR107" s="656">
        <f>'Information Input'!$H$35</f>
        <v>43555</v>
      </c>
      <c r="AS107" s="665" t="str">
        <f>'Information Input'!$J$22</f>
        <v>Quarterly</v>
      </c>
      <c r="AT107" s="656">
        <f>'Information Input'!$H$30</f>
        <v>43555</v>
      </c>
      <c r="AU107" s="665">
        <f>'Information Input'!$J$18</f>
        <v>2019</v>
      </c>
      <c r="AV107" s="665">
        <v>208</v>
      </c>
      <c r="AW107" s="665" t="s">
        <v>370</v>
      </c>
      <c r="AX107" s="665" t="s">
        <v>462</v>
      </c>
      <c r="AY107" s="666" t="s">
        <v>446</v>
      </c>
      <c r="AZ107" s="665">
        <v>22</v>
      </c>
      <c r="BA107" s="667" t="s">
        <v>544</v>
      </c>
      <c r="BB107" s="661" t="s">
        <v>150</v>
      </c>
      <c r="BC107" s="668">
        <f>'Report 2'!$V$29</f>
        <v>0</v>
      </c>
      <c r="BD107" s="668">
        <f>'Report 2'!$W$29</f>
        <v>0</v>
      </c>
      <c r="BE107" s="668">
        <f>'Report 2'!$X$29</f>
        <v>0</v>
      </c>
      <c r="BF107" s="668">
        <f>'Report 2'!$Y$29</f>
        <v>0</v>
      </c>
      <c r="BG107" s="668">
        <f>'Report 2'!$Z$29</f>
        <v>0</v>
      </c>
      <c r="BH107" s="668">
        <f>'Report 2'!$AA$29</f>
        <v>0</v>
      </c>
      <c r="BI107" s="668">
        <f>'Report 2'!$AB$29</f>
        <v>0</v>
      </c>
      <c r="CC107" s="660" t="s">
        <v>463</v>
      </c>
      <c r="CD107" s="1000" t="s">
        <v>447</v>
      </c>
      <c r="CE107" s="1000" t="str">
        <f>'Information Input'!$M$14</f>
        <v xml:space="preserve">      -      </v>
      </c>
      <c r="CF107" s="669" t="s">
        <v>26</v>
      </c>
      <c r="CG107" s="670">
        <f t="shared" si="39"/>
        <v>43647</v>
      </c>
      <c r="CH107" s="670">
        <f t="shared" si="40"/>
        <v>43738</v>
      </c>
      <c r="CI107" s="670">
        <f>'Information Input'!$H$35</f>
        <v>43555</v>
      </c>
      <c r="CJ107" s="669" t="str">
        <f>'Information Input'!$J$22</f>
        <v>Quarterly</v>
      </c>
      <c r="CK107" s="670">
        <f>'Information Input'!$H$30</f>
        <v>43555</v>
      </c>
      <c r="CL107" s="669">
        <f>'Information Input'!$J$18</f>
        <v>2019</v>
      </c>
      <c r="CM107" s="1001" t="s">
        <v>365</v>
      </c>
      <c r="CN107" s="1000" t="s">
        <v>370</v>
      </c>
      <c r="CO107" s="660" t="s">
        <v>462</v>
      </c>
      <c r="CP107" s="660" t="str">
        <f t="shared" si="41"/>
        <v>Health Care</v>
      </c>
      <c r="CQ107" s="669">
        <v>26</v>
      </c>
      <c r="CR107" s="660" t="s">
        <v>233</v>
      </c>
      <c r="CS107" s="660" t="s">
        <v>153</v>
      </c>
      <c r="CT107" s="1002">
        <f>'Report 1'!$E$18</f>
        <v>0</v>
      </c>
      <c r="CU107" s="1003">
        <f>SUMIF('Report 4A'!$G$16:$G$95,$CQ107,'Report 4A'!$M$16:$M$95)</f>
        <v>0</v>
      </c>
      <c r="CV107" s="1004">
        <f t="shared" si="30"/>
        <v>0</v>
      </c>
      <c r="CX107" s="664" t="s">
        <v>463</v>
      </c>
      <c r="CY107" s="655" t="s">
        <v>286</v>
      </c>
      <c r="CZ107" s="655" t="str">
        <f>'Information Input'!$M$14</f>
        <v xml:space="preserve">      -      </v>
      </c>
      <c r="DA107" s="656">
        <f>'Information Input'!$H$35</f>
        <v>43555</v>
      </c>
      <c r="DB107" s="655" t="str">
        <f>'Information Input'!$J$22</f>
        <v>Quarterly</v>
      </c>
      <c r="DC107" s="670">
        <f>'Information Input'!$H$30</f>
        <v>43555</v>
      </c>
      <c r="DD107" s="671" t="str">
        <f t="shared" si="21"/>
        <v>201704</v>
      </c>
      <c r="DE107" s="659" t="s">
        <v>462</v>
      </c>
      <c r="DF107" s="659" t="s">
        <v>456</v>
      </c>
      <c r="DG107" s="662">
        <f>'Report 5H'!$Z$55</f>
        <v>0</v>
      </c>
      <c r="DH107" s="668">
        <f>'Report 5H'!$Z$56</f>
        <v>0</v>
      </c>
      <c r="DI107" s="662">
        <f>'Report 5H'!$Z$57</f>
        <v>0</v>
      </c>
      <c r="DJ107" s="662">
        <f>'Report 5H'!$Z$58</f>
        <v>0</v>
      </c>
      <c r="DK107" s="662">
        <f>'Report 5H'!$Z$59</f>
        <v>0</v>
      </c>
      <c r="DL107" s="662">
        <f>'Report 5H'!$Z$60</f>
        <v>0</v>
      </c>
      <c r="DM107" s="662">
        <f>'Report 5H'!$Z$61</f>
        <v>0</v>
      </c>
      <c r="DN107" s="662">
        <f>'Report 5H'!$Z$62</f>
        <v>0</v>
      </c>
      <c r="DO107" s="662">
        <f>'Report 5H'!$Z$63</f>
        <v>0</v>
      </c>
      <c r="DP107" s="662">
        <f>'Report 5H'!$Z$64</f>
        <v>0</v>
      </c>
      <c r="DQ107" s="662">
        <f>'Report 5H'!$Z$65</f>
        <v>0</v>
      </c>
    </row>
    <row r="108" spans="2:121">
      <c r="B108" s="653" t="s">
        <v>463</v>
      </c>
      <c r="C108" s="654">
        <v>1</v>
      </c>
      <c r="D108" s="655" t="str">
        <f>'Information Input'!$M$14</f>
        <v xml:space="preserve">      -      </v>
      </c>
      <c r="E108" s="655" t="s">
        <v>25</v>
      </c>
      <c r="F108" s="656">
        <f t="shared" si="31"/>
        <v>43556</v>
      </c>
      <c r="G108" s="656">
        <f t="shared" si="32"/>
        <v>43646</v>
      </c>
      <c r="H108" s="656">
        <f>'Information Input'!$H$35</f>
        <v>43555</v>
      </c>
      <c r="I108" s="655" t="str">
        <f>'Information Input'!$J$22</f>
        <v>Quarterly</v>
      </c>
      <c r="J108" s="656">
        <f>'Information Input'!$H$30</f>
        <v>43555</v>
      </c>
      <c r="K108" s="655">
        <f>'Information Input'!$J$18</f>
        <v>2019</v>
      </c>
      <c r="L108" s="657" t="s">
        <v>365</v>
      </c>
      <c r="M108" s="658" t="s">
        <v>370</v>
      </c>
      <c r="N108" s="659" t="s">
        <v>462</v>
      </c>
      <c r="O108" s="660" t="s">
        <v>446</v>
      </c>
      <c r="P108" s="655">
        <v>27</v>
      </c>
      <c r="Q108" s="667" t="s">
        <v>165</v>
      </c>
      <c r="R108" s="659" t="s">
        <v>151</v>
      </c>
      <c r="S108" s="661">
        <f>'Report 1'!$D$18</f>
        <v>0</v>
      </c>
      <c r="T108" s="662">
        <f>'Report 1'!$D$47</f>
        <v>0</v>
      </c>
      <c r="U108" s="663">
        <f>'Report 1'!$D$133</f>
        <v>0</v>
      </c>
      <c r="AL108" s="664" t="s">
        <v>463</v>
      </c>
      <c r="AM108" s="665">
        <v>2</v>
      </c>
      <c r="AN108" s="665" t="str">
        <f>'Information Input'!$M$14</f>
        <v xml:space="preserve">      -      </v>
      </c>
      <c r="AO108" s="665" t="s">
        <v>26</v>
      </c>
      <c r="AP108" s="656">
        <f t="shared" si="42"/>
        <v>43647</v>
      </c>
      <c r="AQ108" s="656">
        <f t="shared" si="43"/>
        <v>43738</v>
      </c>
      <c r="AR108" s="656">
        <f>'Information Input'!$H$35</f>
        <v>43555</v>
      </c>
      <c r="AS108" s="665" t="str">
        <f>'Information Input'!$J$22</f>
        <v>Quarterly</v>
      </c>
      <c r="AT108" s="656">
        <f>'Information Input'!$H$30</f>
        <v>43555</v>
      </c>
      <c r="AU108" s="665">
        <f>'Information Input'!$J$18</f>
        <v>2019</v>
      </c>
      <c r="AV108" s="665">
        <v>208</v>
      </c>
      <c r="AW108" s="665" t="s">
        <v>370</v>
      </c>
      <c r="AX108" s="665" t="s">
        <v>462</v>
      </c>
      <c r="AY108" s="666" t="s">
        <v>446</v>
      </c>
      <c r="AZ108" s="665">
        <v>23</v>
      </c>
      <c r="BA108" s="667" t="s">
        <v>545</v>
      </c>
      <c r="BB108" s="661" t="s">
        <v>150</v>
      </c>
      <c r="BC108" s="668">
        <f>'Report 2'!$V$30</f>
        <v>0</v>
      </c>
      <c r="BD108" s="668">
        <f>'Report 2'!$W$30</f>
        <v>0</v>
      </c>
      <c r="BE108" s="668">
        <f>'Report 2'!$X$30</f>
        <v>0</v>
      </c>
      <c r="BF108" s="668">
        <f>'Report 2'!$Y$30</f>
        <v>0</v>
      </c>
      <c r="BG108" s="668">
        <f>'Report 2'!$Z$30</f>
        <v>0</v>
      </c>
      <c r="BH108" s="668">
        <f>'Report 2'!$AA$30</f>
        <v>0</v>
      </c>
      <c r="BI108" s="668">
        <f>'Report 2'!$AB$30</f>
        <v>0</v>
      </c>
      <c r="CC108" s="660" t="s">
        <v>463</v>
      </c>
      <c r="CD108" s="1000" t="s">
        <v>447</v>
      </c>
      <c r="CE108" s="1000" t="str">
        <f>'Information Input'!$M$14</f>
        <v xml:space="preserve">      -      </v>
      </c>
      <c r="CF108" s="669" t="s">
        <v>26</v>
      </c>
      <c r="CG108" s="670">
        <f t="shared" si="39"/>
        <v>43647</v>
      </c>
      <c r="CH108" s="670">
        <f t="shared" si="40"/>
        <v>43738</v>
      </c>
      <c r="CI108" s="670">
        <f>'Information Input'!$H$35</f>
        <v>43555</v>
      </c>
      <c r="CJ108" s="669" t="str">
        <f>'Information Input'!$J$22</f>
        <v>Quarterly</v>
      </c>
      <c r="CK108" s="670">
        <f>'Information Input'!$H$30</f>
        <v>43555</v>
      </c>
      <c r="CL108" s="669">
        <f>'Information Input'!$J$18</f>
        <v>2019</v>
      </c>
      <c r="CM108" s="1001" t="s">
        <v>365</v>
      </c>
      <c r="CN108" s="1000" t="s">
        <v>370</v>
      </c>
      <c r="CO108" s="660" t="s">
        <v>462</v>
      </c>
      <c r="CP108" s="660" t="str">
        <f t="shared" si="41"/>
        <v>Health Care</v>
      </c>
      <c r="CQ108" s="669">
        <v>27</v>
      </c>
      <c r="CR108" s="660" t="s">
        <v>165</v>
      </c>
      <c r="CS108" s="660" t="s">
        <v>151</v>
      </c>
      <c r="CT108" s="1002">
        <f>'Report 1'!$E$18</f>
        <v>0</v>
      </c>
      <c r="CU108" s="1003">
        <f>SUMIF('Report 4A'!$G$16:$G$95,$CQ108,'Report 4A'!$M$16:$M$95)</f>
        <v>0</v>
      </c>
      <c r="CV108" s="1004">
        <f t="shared" si="30"/>
        <v>0</v>
      </c>
      <c r="CX108" s="664" t="s">
        <v>463</v>
      </c>
      <c r="CY108" s="655" t="s">
        <v>286</v>
      </c>
      <c r="CZ108" s="655" t="str">
        <f>'Information Input'!$M$14</f>
        <v xml:space="preserve">      -      </v>
      </c>
      <c r="DA108" s="656">
        <f>'Information Input'!$H$35</f>
        <v>43555</v>
      </c>
      <c r="DB108" s="655" t="str">
        <f>'Information Input'!$J$22</f>
        <v>Quarterly</v>
      </c>
      <c r="DC108" s="670">
        <f>'Information Input'!$H$30</f>
        <v>43555</v>
      </c>
      <c r="DD108" s="671" t="str">
        <f t="shared" si="21"/>
        <v>201703</v>
      </c>
      <c r="DE108" s="659" t="s">
        <v>462</v>
      </c>
      <c r="DF108" s="659" t="s">
        <v>456</v>
      </c>
      <c r="DG108" s="662">
        <f>'Report 5H'!$AA$55</f>
        <v>0</v>
      </c>
      <c r="DH108" s="668">
        <f>'Report 5H'!$AA$56</f>
        <v>0</v>
      </c>
      <c r="DI108" s="662">
        <f>'Report 5H'!$AA$57</f>
        <v>0</v>
      </c>
      <c r="DJ108" s="662">
        <f>'Report 5H'!$AA$58</f>
        <v>0</v>
      </c>
      <c r="DK108" s="662">
        <f>'Report 5H'!$AA$59</f>
        <v>0</v>
      </c>
      <c r="DL108" s="662">
        <f>'Report 5H'!$AA$60</f>
        <v>0</v>
      </c>
      <c r="DM108" s="662">
        <f>'Report 5H'!$AA$61</f>
        <v>0</v>
      </c>
      <c r="DN108" s="662">
        <f>'Report 5H'!$AA$62</f>
        <v>0</v>
      </c>
      <c r="DO108" s="662">
        <f>'Report 5H'!$AA$63</f>
        <v>0</v>
      </c>
      <c r="DP108" s="662">
        <f>'Report 5H'!$AA$64</f>
        <v>0</v>
      </c>
      <c r="DQ108" s="662">
        <f>'Report 5H'!$AA$65</f>
        <v>0</v>
      </c>
    </row>
    <row r="109" spans="2:121">
      <c r="B109" s="653" t="s">
        <v>463</v>
      </c>
      <c r="C109" s="654">
        <v>1</v>
      </c>
      <c r="D109" s="655" t="str">
        <f>'Information Input'!$M$14</f>
        <v xml:space="preserve">      -      </v>
      </c>
      <c r="E109" s="655" t="s">
        <v>25</v>
      </c>
      <c r="F109" s="656">
        <f t="shared" si="31"/>
        <v>43556</v>
      </c>
      <c r="G109" s="656">
        <f t="shared" si="32"/>
        <v>43646</v>
      </c>
      <c r="H109" s="656">
        <f>'Information Input'!$H$35</f>
        <v>43555</v>
      </c>
      <c r="I109" s="655" t="str">
        <f>'Information Input'!$J$22</f>
        <v>Quarterly</v>
      </c>
      <c r="J109" s="656">
        <f>'Information Input'!$H$30</f>
        <v>43555</v>
      </c>
      <c r="K109" s="655">
        <f>'Information Input'!$J$18</f>
        <v>2019</v>
      </c>
      <c r="L109" s="657" t="s">
        <v>365</v>
      </c>
      <c r="M109" s="658" t="s">
        <v>370</v>
      </c>
      <c r="N109" s="659" t="s">
        <v>462</v>
      </c>
      <c r="O109" s="660" t="s">
        <v>446</v>
      </c>
      <c r="P109" s="655">
        <v>28</v>
      </c>
      <c r="Q109" s="667" t="s">
        <v>548</v>
      </c>
      <c r="R109" s="659" t="s">
        <v>151</v>
      </c>
      <c r="S109" s="661">
        <f>'Report 1'!$D$18</f>
        <v>0</v>
      </c>
      <c r="T109" s="662">
        <f>'Report 1'!$D$48</f>
        <v>0</v>
      </c>
      <c r="U109" s="663">
        <f>'Report 1'!$D$134</f>
        <v>0</v>
      </c>
      <c r="AL109" s="664" t="s">
        <v>463</v>
      </c>
      <c r="AM109" s="665">
        <v>2</v>
      </c>
      <c r="AN109" s="665" t="str">
        <f>'Information Input'!$M$14</f>
        <v xml:space="preserve">      -      </v>
      </c>
      <c r="AO109" s="665" t="s">
        <v>26</v>
      </c>
      <c r="AP109" s="656">
        <f t="shared" si="42"/>
        <v>43647</v>
      </c>
      <c r="AQ109" s="656">
        <f t="shared" si="43"/>
        <v>43738</v>
      </c>
      <c r="AR109" s="656">
        <f>'Information Input'!$H$35</f>
        <v>43555</v>
      </c>
      <c r="AS109" s="665" t="str">
        <f>'Information Input'!$J$22</f>
        <v>Quarterly</v>
      </c>
      <c r="AT109" s="656">
        <f>'Information Input'!$H$30</f>
        <v>43555</v>
      </c>
      <c r="AU109" s="665">
        <f>'Information Input'!$J$18</f>
        <v>2019</v>
      </c>
      <c r="AV109" s="665">
        <v>208</v>
      </c>
      <c r="AW109" s="665" t="s">
        <v>370</v>
      </c>
      <c r="AX109" s="665" t="s">
        <v>462</v>
      </c>
      <c r="AY109" s="666" t="s">
        <v>446</v>
      </c>
      <c r="AZ109" s="665">
        <v>24</v>
      </c>
      <c r="BA109" s="667" t="s">
        <v>546</v>
      </c>
      <c r="BB109" s="661" t="s">
        <v>156</v>
      </c>
      <c r="BC109" s="668">
        <f>'Report 2'!$V$31</f>
        <v>0</v>
      </c>
      <c r="BD109" s="668">
        <f>'Report 2'!$W$31</f>
        <v>0</v>
      </c>
      <c r="BE109" s="668">
        <f>'Report 2'!$X$31</f>
        <v>0</v>
      </c>
      <c r="BF109" s="668">
        <f>'Report 2'!$Y$31</f>
        <v>0</v>
      </c>
      <c r="BG109" s="668">
        <f>'Report 2'!$Z$31</f>
        <v>0</v>
      </c>
      <c r="BH109" s="668">
        <f>'Report 2'!$AA$31</f>
        <v>0</v>
      </c>
      <c r="BI109" s="668">
        <f>'Report 2'!$AB$31</f>
        <v>0</v>
      </c>
      <c r="CC109" s="660" t="s">
        <v>463</v>
      </c>
      <c r="CD109" s="1000" t="s">
        <v>447</v>
      </c>
      <c r="CE109" s="1000" t="str">
        <f>'Information Input'!$M$14</f>
        <v xml:space="preserve">      -      </v>
      </c>
      <c r="CF109" s="669" t="s">
        <v>26</v>
      </c>
      <c r="CG109" s="670">
        <f t="shared" si="39"/>
        <v>43647</v>
      </c>
      <c r="CH109" s="670">
        <f t="shared" si="40"/>
        <v>43738</v>
      </c>
      <c r="CI109" s="670">
        <f>'Information Input'!$H$35</f>
        <v>43555</v>
      </c>
      <c r="CJ109" s="669" t="str">
        <f>'Information Input'!$J$22</f>
        <v>Quarterly</v>
      </c>
      <c r="CK109" s="670">
        <f>'Information Input'!$H$30</f>
        <v>43555</v>
      </c>
      <c r="CL109" s="669">
        <f>'Information Input'!$J$18</f>
        <v>2019</v>
      </c>
      <c r="CM109" s="1001" t="s">
        <v>365</v>
      </c>
      <c r="CN109" s="1000" t="s">
        <v>370</v>
      </c>
      <c r="CO109" s="660" t="s">
        <v>462</v>
      </c>
      <c r="CP109" s="660" t="str">
        <f t="shared" si="41"/>
        <v>Health Care</v>
      </c>
      <c r="CQ109" s="669">
        <v>28</v>
      </c>
      <c r="CR109" s="660" t="s">
        <v>548</v>
      </c>
      <c r="CS109" s="660" t="s">
        <v>151</v>
      </c>
      <c r="CT109" s="1002">
        <f>'Report 1'!$E$18</f>
        <v>0</v>
      </c>
      <c r="CU109" s="1003">
        <f>SUMIF('Report 4A'!$G$16:$G$95,$CQ109,'Report 4A'!$M$16:$M$95)</f>
        <v>0</v>
      </c>
      <c r="CV109" s="1004">
        <f t="shared" si="30"/>
        <v>0</v>
      </c>
      <c r="CX109" s="664" t="s">
        <v>463</v>
      </c>
      <c r="CY109" s="655" t="s">
        <v>286</v>
      </c>
      <c r="CZ109" s="655" t="str">
        <f>'Information Input'!$M$14</f>
        <v xml:space="preserve">      -      </v>
      </c>
      <c r="DA109" s="656">
        <f>'Information Input'!$H$35</f>
        <v>43555</v>
      </c>
      <c r="DB109" s="655" t="str">
        <f>'Information Input'!$J$22</f>
        <v>Quarterly</v>
      </c>
      <c r="DC109" s="670">
        <f>'Information Input'!$H$30</f>
        <v>43555</v>
      </c>
      <c r="DD109" s="671" t="str">
        <f t="shared" si="21"/>
        <v>201702</v>
      </c>
      <c r="DE109" s="659" t="s">
        <v>462</v>
      </c>
      <c r="DF109" s="659" t="s">
        <v>456</v>
      </c>
      <c r="DG109" s="662">
        <f>'Report 5H'!$AB$55</f>
        <v>0</v>
      </c>
      <c r="DH109" s="668">
        <f>'Report 5H'!$AB$56</f>
        <v>0</v>
      </c>
      <c r="DI109" s="662">
        <f>'Report 5H'!$AB$57</f>
        <v>0</v>
      </c>
      <c r="DJ109" s="662">
        <f>'Report 5H'!$AB$58</f>
        <v>0</v>
      </c>
      <c r="DK109" s="662">
        <f>'Report 5H'!$AB$59</f>
        <v>0</v>
      </c>
      <c r="DL109" s="662">
        <f>'Report 5H'!$AB$60</f>
        <v>0</v>
      </c>
      <c r="DM109" s="662">
        <f>'Report 5H'!$AB$61</f>
        <v>0</v>
      </c>
      <c r="DN109" s="662">
        <f>'Report 5H'!$AB$62</f>
        <v>0</v>
      </c>
      <c r="DO109" s="662">
        <f>'Report 5H'!$AB$63</f>
        <v>0</v>
      </c>
      <c r="DP109" s="662">
        <f>'Report 5H'!$AB$64</f>
        <v>0</v>
      </c>
      <c r="DQ109" s="662">
        <f>'Report 5H'!$AB$65</f>
        <v>0</v>
      </c>
    </row>
    <row r="110" spans="2:121">
      <c r="B110" s="653" t="s">
        <v>463</v>
      </c>
      <c r="C110" s="654">
        <v>1</v>
      </c>
      <c r="D110" s="655" t="str">
        <f>'Information Input'!$M$14</f>
        <v xml:space="preserve">      -      </v>
      </c>
      <c r="E110" s="655" t="s">
        <v>25</v>
      </c>
      <c r="F110" s="656">
        <f t="shared" si="31"/>
        <v>43556</v>
      </c>
      <c r="G110" s="656">
        <f t="shared" si="32"/>
        <v>43646</v>
      </c>
      <c r="H110" s="656">
        <f>'Information Input'!$H$35</f>
        <v>43555</v>
      </c>
      <c r="I110" s="655" t="str">
        <f>'Information Input'!$J$22</f>
        <v>Quarterly</v>
      </c>
      <c r="J110" s="656">
        <f>'Information Input'!$H$30</f>
        <v>43555</v>
      </c>
      <c r="K110" s="655">
        <f>'Information Input'!$J$18</f>
        <v>2019</v>
      </c>
      <c r="L110" s="657" t="s">
        <v>365</v>
      </c>
      <c r="M110" s="658" t="s">
        <v>370</v>
      </c>
      <c r="N110" s="659" t="s">
        <v>462</v>
      </c>
      <c r="O110" s="660" t="s">
        <v>446</v>
      </c>
      <c r="P110" s="655">
        <v>29</v>
      </c>
      <c r="Q110" s="667" t="s">
        <v>549</v>
      </c>
      <c r="R110" s="659" t="s">
        <v>158</v>
      </c>
      <c r="S110" s="661">
        <f>'Report 1'!$D$18</f>
        <v>0</v>
      </c>
      <c r="T110" s="662">
        <f>'Report 1'!$D$49</f>
        <v>0</v>
      </c>
      <c r="U110" s="663">
        <f>'Report 1'!$D$135</f>
        <v>0</v>
      </c>
      <c r="AL110" s="664" t="s">
        <v>463</v>
      </c>
      <c r="AM110" s="665">
        <v>2</v>
      </c>
      <c r="AN110" s="665" t="str">
        <f>'Information Input'!$M$14</f>
        <v xml:space="preserve">      -      </v>
      </c>
      <c r="AO110" s="665" t="s">
        <v>26</v>
      </c>
      <c r="AP110" s="656">
        <f t="shared" si="42"/>
        <v>43647</v>
      </c>
      <c r="AQ110" s="656">
        <f t="shared" si="43"/>
        <v>43738</v>
      </c>
      <c r="AR110" s="656">
        <f>'Information Input'!$H$35</f>
        <v>43555</v>
      </c>
      <c r="AS110" s="665" t="str">
        <f>'Information Input'!$J$22</f>
        <v>Quarterly</v>
      </c>
      <c r="AT110" s="656">
        <f>'Information Input'!$H$30</f>
        <v>43555</v>
      </c>
      <c r="AU110" s="665">
        <f>'Information Input'!$J$18</f>
        <v>2019</v>
      </c>
      <c r="AV110" s="665">
        <v>208</v>
      </c>
      <c r="AW110" s="665" t="s">
        <v>370</v>
      </c>
      <c r="AX110" s="665" t="s">
        <v>462</v>
      </c>
      <c r="AY110" s="666" t="s">
        <v>446</v>
      </c>
      <c r="AZ110" s="665">
        <v>25</v>
      </c>
      <c r="BA110" s="667" t="s">
        <v>547</v>
      </c>
      <c r="BB110" s="661" t="s">
        <v>156</v>
      </c>
      <c r="BC110" s="668">
        <f>'Report 2'!$V$32</f>
        <v>0</v>
      </c>
      <c r="BD110" s="668">
        <f>'Report 2'!$W$32</f>
        <v>0</v>
      </c>
      <c r="BE110" s="668">
        <f>'Report 2'!$X$32</f>
        <v>0</v>
      </c>
      <c r="BF110" s="668">
        <f>'Report 2'!$Y$32</f>
        <v>0</v>
      </c>
      <c r="BG110" s="668">
        <f>'Report 2'!$Z$32</f>
        <v>0</v>
      </c>
      <c r="BH110" s="668">
        <f>'Report 2'!$AA$32</f>
        <v>0</v>
      </c>
      <c r="BI110" s="668">
        <f>'Report 2'!$AB$32</f>
        <v>0</v>
      </c>
      <c r="CC110" s="660" t="s">
        <v>463</v>
      </c>
      <c r="CD110" s="1000" t="s">
        <v>447</v>
      </c>
      <c r="CE110" s="1000" t="str">
        <f>'Information Input'!$M$14</f>
        <v xml:space="preserve">      -      </v>
      </c>
      <c r="CF110" s="669" t="s">
        <v>26</v>
      </c>
      <c r="CG110" s="670">
        <f t="shared" si="39"/>
        <v>43647</v>
      </c>
      <c r="CH110" s="670">
        <f t="shared" si="40"/>
        <v>43738</v>
      </c>
      <c r="CI110" s="670">
        <f>'Information Input'!$H$35</f>
        <v>43555</v>
      </c>
      <c r="CJ110" s="669" t="str">
        <f>'Information Input'!$J$22</f>
        <v>Quarterly</v>
      </c>
      <c r="CK110" s="670">
        <f>'Information Input'!$H$30</f>
        <v>43555</v>
      </c>
      <c r="CL110" s="669">
        <f>'Information Input'!$J$18</f>
        <v>2019</v>
      </c>
      <c r="CM110" s="1001" t="s">
        <v>365</v>
      </c>
      <c r="CN110" s="1000" t="s">
        <v>370</v>
      </c>
      <c r="CO110" s="660" t="s">
        <v>462</v>
      </c>
      <c r="CP110" s="660" t="str">
        <f t="shared" si="41"/>
        <v>Health Care</v>
      </c>
      <c r="CQ110" s="669">
        <v>29</v>
      </c>
      <c r="CR110" s="660" t="s">
        <v>549</v>
      </c>
      <c r="CS110" s="660" t="s">
        <v>158</v>
      </c>
      <c r="CT110" s="1002">
        <f>'Report 1'!$E$18</f>
        <v>0</v>
      </c>
      <c r="CU110" s="1003">
        <f>SUMIF('Report 4A'!$G$16:$G$95,$CQ110,'Report 4A'!$M$16:$M$95)</f>
        <v>0</v>
      </c>
      <c r="CV110" s="1004">
        <f t="shared" si="30"/>
        <v>0</v>
      </c>
      <c r="CX110" s="664" t="s">
        <v>463</v>
      </c>
      <c r="CY110" s="655" t="s">
        <v>286</v>
      </c>
      <c r="CZ110" s="655" t="str">
        <f>'Information Input'!$M$14</f>
        <v xml:space="preserve">      -      </v>
      </c>
      <c r="DA110" s="656">
        <f>'Information Input'!$H$35</f>
        <v>43555</v>
      </c>
      <c r="DB110" s="655" t="str">
        <f>'Information Input'!$J$22</f>
        <v>Quarterly</v>
      </c>
      <c r="DC110" s="670">
        <f>'Information Input'!$H$30</f>
        <v>43555</v>
      </c>
      <c r="DD110" s="671" t="str">
        <f t="shared" si="21"/>
        <v>201701</v>
      </c>
      <c r="DE110" s="659" t="s">
        <v>462</v>
      </c>
      <c r="DF110" s="659" t="s">
        <v>456</v>
      </c>
      <c r="DG110" s="662">
        <f>'Report 5H'!$AC$55</f>
        <v>0</v>
      </c>
      <c r="DH110" s="668">
        <f>'Report 5H'!$AC$56</f>
        <v>0</v>
      </c>
      <c r="DI110" s="662">
        <f>'Report 5H'!$AC$57</f>
        <v>0</v>
      </c>
      <c r="DJ110" s="662">
        <f>'Report 5H'!$AC$58</f>
        <v>0</v>
      </c>
      <c r="DK110" s="662">
        <f>'Report 5H'!$AC$59</f>
        <v>0</v>
      </c>
      <c r="DL110" s="662">
        <f>'Report 5H'!$AC$60</f>
        <v>0</v>
      </c>
      <c r="DM110" s="662">
        <f>'Report 5H'!$AC$61</f>
        <v>0</v>
      </c>
      <c r="DN110" s="662">
        <f>'Report 5H'!$AC$62</f>
        <v>0</v>
      </c>
      <c r="DO110" s="662">
        <f>'Report 5H'!$AC$63</f>
        <v>0</v>
      </c>
      <c r="DP110" s="662">
        <f>'Report 5H'!$AC$64</f>
        <v>0</v>
      </c>
      <c r="DQ110" s="662">
        <f>'Report 5H'!$AC$65</f>
        <v>0</v>
      </c>
    </row>
    <row r="111" spans="2:121">
      <c r="B111" s="653" t="s">
        <v>463</v>
      </c>
      <c r="C111" s="654">
        <v>1</v>
      </c>
      <c r="D111" s="655" t="str">
        <f>'Information Input'!$M$14</f>
        <v xml:space="preserve">      -      </v>
      </c>
      <c r="E111" s="655" t="s">
        <v>25</v>
      </c>
      <c r="F111" s="656">
        <f t="shared" si="31"/>
        <v>43556</v>
      </c>
      <c r="G111" s="656">
        <f t="shared" si="32"/>
        <v>43646</v>
      </c>
      <c r="H111" s="656">
        <f>'Information Input'!$H$35</f>
        <v>43555</v>
      </c>
      <c r="I111" s="655" t="str">
        <f>'Information Input'!$J$22</f>
        <v>Quarterly</v>
      </c>
      <c r="J111" s="656">
        <f>'Information Input'!$H$30</f>
        <v>43555</v>
      </c>
      <c r="K111" s="655">
        <f>'Information Input'!$J$18</f>
        <v>2019</v>
      </c>
      <c r="L111" s="657" t="s">
        <v>365</v>
      </c>
      <c r="M111" s="658" t="s">
        <v>370</v>
      </c>
      <c r="N111" s="659" t="s">
        <v>462</v>
      </c>
      <c r="O111" s="660" t="s">
        <v>446</v>
      </c>
      <c r="P111" s="655">
        <v>30</v>
      </c>
      <c r="Q111" s="667" t="s">
        <v>111</v>
      </c>
      <c r="R111" s="659" t="s">
        <v>158</v>
      </c>
      <c r="S111" s="661">
        <f>'Report 1'!$D$18</f>
        <v>0</v>
      </c>
      <c r="T111" s="662">
        <f>'Report 1'!$D$50</f>
        <v>0</v>
      </c>
      <c r="U111" s="663">
        <f>'Report 1'!$D$136</f>
        <v>0</v>
      </c>
      <c r="AL111" s="664" t="s">
        <v>463</v>
      </c>
      <c r="AM111" s="665">
        <v>2</v>
      </c>
      <c r="AN111" s="665" t="str">
        <f>'Information Input'!$M$14</f>
        <v xml:space="preserve">      -      </v>
      </c>
      <c r="AO111" s="665" t="s">
        <v>26</v>
      </c>
      <c r="AP111" s="656">
        <f t="shared" si="42"/>
        <v>43647</v>
      </c>
      <c r="AQ111" s="656">
        <f t="shared" si="43"/>
        <v>43738</v>
      </c>
      <c r="AR111" s="656">
        <f>'Information Input'!$H$35</f>
        <v>43555</v>
      </c>
      <c r="AS111" s="665" t="str">
        <f>'Information Input'!$J$22</f>
        <v>Quarterly</v>
      </c>
      <c r="AT111" s="656">
        <f>'Information Input'!$H$30</f>
        <v>43555</v>
      </c>
      <c r="AU111" s="665">
        <f>'Information Input'!$J$18</f>
        <v>2019</v>
      </c>
      <c r="AV111" s="665">
        <v>208</v>
      </c>
      <c r="AW111" s="665" t="s">
        <v>370</v>
      </c>
      <c r="AX111" s="665" t="s">
        <v>462</v>
      </c>
      <c r="AY111" s="666" t="s">
        <v>446</v>
      </c>
      <c r="AZ111" s="665">
        <v>26</v>
      </c>
      <c r="BA111" s="667" t="s">
        <v>233</v>
      </c>
      <c r="BB111" s="661" t="s">
        <v>153</v>
      </c>
      <c r="BC111" s="668">
        <f>'Report 2'!$V$33</f>
        <v>0</v>
      </c>
      <c r="BD111" s="668">
        <f>'Report 2'!$W$33</f>
        <v>0</v>
      </c>
      <c r="BE111" s="668">
        <f>'Report 2'!$X$33</f>
        <v>0</v>
      </c>
      <c r="BF111" s="668">
        <f>'Report 2'!$Y$33</f>
        <v>0</v>
      </c>
      <c r="BG111" s="668">
        <f>'Report 2'!$Z$33</f>
        <v>0</v>
      </c>
      <c r="BH111" s="668">
        <f>'Report 2'!$AA$33</f>
        <v>0</v>
      </c>
      <c r="BI111" s="668">
        <f>'Report 2'!$AB$33</f>
        <v>0</v>
      </c>
      <c r="CC111" s="660" t="s">
        <v>463</v>
      </c>
      <c r="CD111" s="1000" t="s">
        <v>447</v>
      </c>
      <c r="CE111" s="1000" t="str">
        <f>'Information Input'!$M$14</f>
        <v xml:space="preserve">      -      </v>
      </c>
      <c r="CF111" s="669" t="s">
        <v>26</v>
      </c>
      <c r="CG111" s="670">
        <f t="shared" si="39"/>
        <v>43647</v>
      </c>
      <c r="CH111" s="670">
        <f t="shared" si="40"/>
        <v>43738</v>
      </c>
      <c r="CI111" s="670">
        <f>'Information Input'!$H$35</f>
        <v>43555</v>
      </c>
      <c r="CJ111" s="669" t="str">
        <f>'Information Input'!$J$22</f>
        <v>Quarterly</v>
      </c>
      <c r="CK111" s="670">
        <f>'Information Input'!$H$30</f>
        <v>43555</v>
      </c>
      <c r="CL111" s="669">
        <f>'Information Input'!$J$18</f>
        <v>2019</v>
      </c>
      <c r="CM111" s="1001" t="s">
        <v>365</v>
      </c>
      <c r="CN111" s="1000" t="s">
        <v>370</v>
      </c>
      <c r="CO111" s="660" t="s">
        <v>462</v>
      </c>
      <c r="CP111" s="660" t="str">
        <f t="shared" si="41"/>
        <v>Health Care</v>
      </c>
      <c r="CQ111" s="669">
        <v>30</v>
      </c>
      <c r="CR111" s="660" t="s">
        <v>111</v>
      </c>
      <c r="CS111" s="660" t="s">
        <v>158</v>
      </c>
      <c r="CT111" s="1002">
        <f>'Report 1'!$E$18</f>
        <v>0</v>
      </c>
      <c r="CU111" s="1003">
        <f>SUMIF('Report 4A'!$G$16:$G$95,$CQ111,'Report 4A'!$M$16:$M$95)</f>
        <v>0</v>
      </c>
      <c r="CV111" s="1004">
        <f t="shared" si="30"/>
        <v>0</v>
      </c>
      <c r="CX111" s="664" t="s">
        <v>463</v>
      </c>
      <c r="CY111" s="655" t="s">
        <v>286</v>
      </c>
      <c r="CZ111" s="655" t="str">
        <f>'Information Input'!$M$14</f>
        <v xml:space="preserve">      -      </v>
      </c>
      <c r="DA111" s="656">
        <f>'Information Input'!$H$35</f>
        <v>43555</v>
      </c>
      <c r="DB111" s="655" t="str">
        <f>'Information Input'!$J$22</f>
        <v>Quarterly</v>
      </c>
      <c r="DC111" s="670">
        <f>'Information Input'!$H$30</f>
        <v>43555</v>
      </c>
      <c r="DD111" s="671" t="str">
        <f t="shared" si="21"/>
        <v>201612</v>
      </c>
      <c r="DE111" s="659" t="s">
        <v>462</v>
      </c>
      <c r="DF111" s="659" t="s">
        <v>456</v>
      </c>
      <c r="DG111" s="662">
        <f>'Report 5H'!$AD$55</f>
        <v>0</v>
      </c>
      <c r="DH111" s="668">
        <f>'Report 5H'!$AD$56</f>
        <v>0</v>
      </c>
      <c r="DI111" s="662">
        <f>'Report 5H'!$AD$57</f>
        <v>0</v>
      </c>
      <c r="DJ111" s="662">
        <f>'Report 5H'!$AD$58</f>
        <v>0</v>
      </c>
      <c r="DK111" s="662">
        <f>'Report 5H'!$AD$59</f>
        <v>0</v>
      </c>
      <c r="DL111" s="662">
        <f>'Report 5H'!$AD$60</f>
        <v>0</v>
      </c>
      <c r="DM111" s="662">
        <f>'Report 5H'!$AD$61</f>
        <v>0</v>
      </c>
      <c r="DN111" s="662">
        <f>'Report 5H'!$AD$62</f>
        <v>0</v>
      </c>
      <c r="DO111" s="662">
        <f>'Report 5H'!$AD$63</f>
        <v>0</v>
      </c>
      <c r="DP111" s="662">
        <f>'Report 5H'!$AD$64</f>
        <v>0</v>
      </c>
      <c r="DQ111" s="662">
        <f>'Report 5H'!$AD$65</f>
        <v>0</v>
      </c>
    </row>
    <row r="112" spans="2:121">
      <c r="B112" s="653" t="s">
        <v>463</v>
      </c>
      <c r="C112" s="654">
        <v>1</v>
      </c>
      <c r="D112" s="655" t="str">
        <f>'Information Input'!$M$14</f>
        <v xml:space="preserve">      -      </v>
      </c>
      <c r="E112" s="655" t="s">
        <v>25</v>
      </c>
      <c r="F112" s="656">
        <f t="shared" si="31"/>
        <v>43556</v>
      </c>
      <c r="G112" s="656">
        <f t="shared" si="32"/>
        <v>43646</v>
      </c>
      <c r="H112" s="656">
        <f>'Information Input'!$H$35</f>
        <v>43555</v>
      </c>
      <c r="I112" s="655" t="str">
        <f>'Information Input'!$J$22</f>
        <v>Quarterly</v>
      </c>
      <c r="J112" s="656">
        <f>'Information Input'!$H$30</f>
        <v>43555</v>
      </c>
      <c r="K112" s="655">
        <f>'Information Input'!$J$18</f>
        <v>2019</v>
      </c>
      <c r="L112" s="657" t="s">
        <v>365</v>
      </c>
      <c r="M112" s="658" t="s">
        <v>370</v>
      </c>
      <c r="N112" s="659" t="s">
        <v>462</v>
      </c>
      <c r="O112" s="660" t="s">
        <v>446</v>
      </c>
      <c r="P112" s="655">
        <v>31</v>
      </c>
      <c r="Q112" s="667" t="s">
        <v>550</v>
      </c>
      <c r="R112" s="659" t="s">
        <v>156</v>
      </c>
      <c r="S112" s="661">
        <f>'Report 1'!$D$18</f>
        <v>0</v>
      </c>
      <c r="T112" s="662">
        <f>'Report 1'!$D$51</f>
        <v>0</v>
      </c>
      <c r="U112" s="663">
        <f>'Report 1'!$D$137</f>
        <v>0</v>
      </c>
      <c r="AL112" s="664" t="s">
        <v>463</v>
      </c>
      <c r="AM112" s="665">
        <v>2</v>
      </c>
      <c r="AN112" s="665" t="str">
        <f>'Information Input'!$M$14</f>
        <v xml:space="preserve">      -      </v>
      </c>
      <c r="AO112" s="665" t="s">
        <v>26</v>
      </c>
      <c r="AP112" s="656">
        <f t="shared" si="42"/>
        <v>43647</v>
      </c>
      <c r="AQ112" s="656">
        <f t="shared" si="43"/>
        <v>43738</v>
      </c>
      <c r="AR112" s="656">
        <f>'Information Input'!$H$35</f>
        <v>43555</v>
      </c>
      <c r="AS112" s="665" t="str">
        <f>'Information Input'!$J$22</f>
        <v>Quarterly</v>
      </c>
      <c r="AT112" s="656">
        <f>'Information Input'!$H$30</f>
        <v>43555</v>
      </c>
      <c r="AU112" s="665">
        <f>'Information Input'!$J$18</f>
        <v>2019</v>
      </c>
      <c r="AV112" s="665">
        <v>208</v>
      </c>
      <c r="AW112" s="665" t="s">
        <v>370</v>
      </c>
      <c r="AX112" s="665" t="s">
        <v>462</v>
      </c>
      <c r="AY112" s="666" t="s">
        <v>446</v>
      </c>
      <c r="AZ112" s="665">
        <v>27</v>
      </c>
      <c r="BA112" s="667" t="s">
        <v>165</v>
      </c>
      <c r="BB112" s="661" t="s">
        <v>151</v>
      </c>
      <c r="BC112" s="668">
        <f>'Report 2'!$V$34</f>
        <v>0</v>
      </c>
      <c r="BD112" s="668">
        <f>'Report 2'!$W$34</f>
        <v>0</v>
      </c>
      <c r="BE112" s="668">
        <f>'Report 2'!$X$34</f>
        <v>0</v>
      </c>
      <c r="BF112" s="668">
        <f>'Report 2'!$Y$34</f>
        <v>0</v>
      </c>
      <c r="BG112" s="668">
        <f>'Report 2'!$Z$34</f>
        <v>0</v>
      </c>
      <c r="BH112" s="668">
        <f>'Report 2'!$AA$34</f>
        <v>0</v>
      </c>
      <c r="BI112" s="668">
        <f>'Report 2'!$AB$34</f>
        <v>0</v>
      </c>
      <c r="CC112" s="660" t="s">
        <v>463</v>
      </c>
      <c r="CD112" s="1000" t="s">
        <v>447</v>
      </c>
      <c r="CE112" s="1000" t="str">
        <f>'Information Input'!$M$14</f>
        <v xml:space="preserve">      -      </v>
      </c>
      <c r="CF112" s="669" t="s">
        <v>26</v>
      </c>
      <c r="CG112" s="670">
        <f t="shared" si="39"/>
        <v>43647</v>
      </c>
      <c r="CH112" s="670">
        <f t="shared" si="40"/>
        <v>43738</v>
      </c>
      <c r="CI112" s="670">
        <f>'Information Input'!$H$35</f>
        <v>43555</v>
      </c>
      <c r="CJ112" s="669" t="str">
        <f>'Information Input'!$J$22</f>
        <v>Quarterly</v>
      </c>
      <c r="CK112" s="670">
        <f>'Information Input'!$H$30</f>
        <v>43555</v>
      </c>
      <c r="CL112" s="669">
        <f>'Information Input'!$J$18</f>
        <v>2019</v>
      </c>
      <c r="CM112" s="1001" t="s">
        <v>365</v>
      </c>
      <c r="CN112" s="1000" t="s">
        <v>370</v>
      </c>
      <c r="CO112" s="660" t="s">
        <v>462</v>
      </c>
      <c r="CP112" s="660" t="str">
        <f t="shared" ref="CP112:CP131" si="44">CP72</f>
        <v>Health Care</v>
      </c>
      <c r="CQ112" s="669">
        <v>31</v>
      </c>
      <c r="CR112" s="660" t="s">
        <v>550</v>
      </c>
      <c r="CS112" s="660" t="s">
        <v>156</v>
      </c>
      <c r="CT112" s="1002">
        <f>'Report 1'!$E$18</f>
        <v>0</v>
      </c>
      <c r="CU112" s="1003">
        <f>SUMIF('Report 4A'!$G$16:$G$95,$CQ112,'Report 4A'!$M$16:$M$95)</f>
        <v>0</v>
      </c>
      <c r="CV112" s="1004">
        <f t="shared" ref="CV112:CV145" si="45">IF(CT112&lt;&gt;0,CU112/CT112,0)</f>
        <v>0</v>
      </c>
      <c r="CX112" s="664" t="s">
        <v>463</v>
      </c>
      <c r="CY112" s="655" t="s">
        <v>286</v>
      </c>
      <c r="CZ112" s="655" t="str">
        <f>'Information Input'!$M$14</f>
        <v xml:space="preserve">      -      </v>
      </c>
      <c r="DA112" s="656">
        <f>'Information Input'!$H$35</f>
        <v>43555</v>
      </c>
      <c r="DB112" s="655" t="str">
        <f>'Information Input'!$J$22</f>
        <v>Quarterly</v>
      </c>
      <c r="DC112" s="670">
        <f>'Information Input'!$H$30</f>
        <v>43555</v>
      </c>
      <c r="DD112" s="671" t="str">
        <f t="shared" ref="DD112:DD175" si="46">DD76</f>
        <v>201611</v>
      </c>
      <c r="DE112" s="659" t="s">
        <v>462</v>
      </c>
      <c r="DF112" s="659" t="s">
        <v>456</v>
      </c>
      <c r="DG112" s="662">
        <f>'Report 5H'!$AE$55</f>
        <v>0</v>
      </c>
      <c r="DH112" s="668">
        <f>'Report 5H'!$AE$56</f>
        <v>0</v>
      </c>
      <c r="DI112" s="662">
        <f>'Report 5H'!$AE$57</f>
        <v>0</v>
      </c>
      <c r="DJ112" s="662">
        <f>'Report 5H'!$AE$58</f>
        <v>0</v>
      </c>
      <c r="DK112" s="662">
        <f>'Report 5H'!$AE$59</f>
        <v>0</v>
      </c>
      <c r="DL112" s="662">
        <f>'Report 5H'!$AE$60</f>
        <v>0</v>
      </c>
      <c r="DM112" s="662">
        <f>'Report 5H'!$AE$61</f>
        <v>0</v>
      </c>
      <c r="DN112" s="662">
        <f>'Report 5H'!$AE$62</f>
        <v>0</v>
      </c>
      <c r="DO112" s="662">
        <f>'Report 5H'!$AE$63</f>
        <v>0</v>
      </c>
      <c r="DP112" s="662">
        <f>'Report 5H'!$AE$64</f>
        <v>0</v>
      </c>
      <c r="DQ112" s="662">
        <f>'Report 5H'!$AE$65</f>
        <v>0</v>
      </c>
    </row>
    <row r="113" spans="2:121">
      <c r="B113" s="653" t="s">
        <v>463</v>
      </c>
      <c r="C113" s="654">
        <v>1</v>
      </c>
      <c r="D113" s="655" t="str">
        <f>'Information Input'!$M$14</f>
        <v xml:space="preserve">      -      </v>
      </c>
      <c r="E113" s="655" t="s">
        <v>25</v>
      </c>
      <c r="F113" s="656">
        <f t="shared" si="31"/>
        <v>43556</v>
      </c>
      <c r="G113" s="656">
        <f t="shared" si="32"/>
        <v>43646</v>
      </c>
      <c r="H113" s="656">
        <f>'Information Input'!$H$35</f>
        <v>43555</v>
      </c>
      <c r="I113" s="655" t="str">
        <f>'Information Input'!$J$22</f>
        <v>Quarterly</v>
      </c>
      <c r="J113" s="656">
        <f>'Information Input'!$H$30</f>
        <v>43555</v>
      </c>
      <c r="K113" s="655">
        <f>'Information Input'!$J$18</f>
        <v>2019</v>
      </c>
      <c r="L113" s="657" t="s">
        <v>365</v>
      </c>
      <c r="M113" s="658" t="s">
        <v>370</v>
      </c>
      <c r="N113" s="659" t="s">
        <v>462</v>
      </c>
      <c r="O113" s="660" t="s">
        <v>446</v>
      </c>
      <c r="P113" s="655">
        <v>32</v>
      </c>
      <c r="Q113" s="667" t="s">
        <v>551</v>
      </c>
      <c r="R113" s="659" t="s">
        <v>158</v>
      </c>
      <c r="S113" s="661">
        <f>'Report 1'!$D$18</f>
        <v>0</v>
      </c>
      <c r="T113" s="662">
        <f>'Report 1'!$D$52</f>
        <v>0</v>
      </c>
      <c r="U113" s="663">
        <f>'Report 1'!$D$138</f>
        <v>0</v>
      </c>
      <c r="AL113" s="664" t="s">
        <v>463</v>
      </c>
      <c r="AM113" s="665">
        <v>2</v>
      </c>
      <c r="AN113" s="665" t="str">
        <f>'Information Input'!$M$14</f>
        <v xml:space="preserve">      -      </v>
      </c>
      <c r="AO113" s="665" t="s">
        <v>26</v>
      </c>
      <c r="AP113" s="656">
        <f t="shared" si="42"/>
        <v>43647</v>
      </c>
      <c r="AQ113" s="656">
        <f t="shared" si="43"/>
        <v>43738</v>
      </c>
      <c r="AR113" s="656">
        <f>'Information Input'!$H$35</f>
        <v>43555</v>
      </c>
      <c r="AS113" s="665" t="str">
        <f>'Information Input'!$J$22</f>
        <v>Quarterly</v>
      </c>
      <c r="AT113" s="656">
        <f>'Information Input'!$H$30</f>
        <v>43555</v>
      </c>
      <c r="AU113" s="665">
        <f>'Information Input'!$J$18</f>
        <v>2019</v>
      </c>
      <c r="AV113" s="665">
        <v>208</v>
      </c>
      <c r="AW113" s="665" t="s">
        <v>370</v>
      </c>
      <c r="AX113" s="665" t="s">
        <v>462</v>
      </c>
      <c r="AY113" s="666" t="s">
        <v>446</v>
      </c>
      <c r="AZ113" s="665">
        <v>28</v>
      </c>
      <c r="BA113" s="667" t="s">
        <v>548</v>
      </c>
      <c r="BB113" s="661" t="s">
        <v>151</v>
      </c>
      <c r="BC113" s="668">
        <f>'Report 2'!$V$35</f>
        <v>0</v>
      </c>
      <c r="BD113" s="668">
        <f>'Report 2'!$W$35</f>
        <v>0</v>
      </c>
      <c r="BE113" s="668">
        <f>'Report 2'!$X$35</f>
        <v>0</v>
      </c>
      <c r="BF113" s="668">
        <f>'Report 2'!$Y$35</f>
        <v>0</v>
      </c>
      <c r="BG113" s="668">
        <f>'Report 2'!$Z$35</f>
        <v>0</v>
      </c>
      <c r="BH113" s="668">
        <f>'Report 2'!$AA$35</f>
        <v>0</v>
      </c>
      <c r="BI113" s="668">
        <f>'Report 2'!$AB$35</f>
        <v>0</v>
      </c>
      <c r="CC113" s="660" t="s">
        <v>463</v>
      </c>
      <c r="CD113" s="1000" t="s">
        <v>447</v>
      </c>
      <c r="CE113" s="1000" t="str">
        <f>'Information Input'!$M$14</f>
        <v xml:space="preserve">      -      </v>
      </c>
      <c r="CF113" s="669" t="s">
        <v>26</v>
      </c>
      <c r="CG113" s="670">
        <f t="shared" si="39"/>
        <v>43647</v>
      </c>
      <c r="CH113" s="670">
        <f t="shared" si="40"/>
        <v>43738</v>
      </c>
      <c r="CI113" s="670">
        <f>'Information Input'!$H$35</f>
        <v>43555</v>
      </c>
      <c r="CJ113" s="669" t="str">
        <f>'Information Input'!$J$22</f>
        <v>Quarterly</v>
      </c>
      <c r="CK113" s="670">
        <f>'Information Input'!$H$30</f>
        <v>43555</v>
      </c>
      <c r="CL113" s="669">
        <f>'Information Input'!$J$18</f>
        <v>2019</v>
      </c>
      <c r="CM113" s="1001" t="s">
        <v>365</v>
      </c>
      <c r="CN113" s="1000" t="s">
        <v>370</v>
      </c>
      <c r="CO113" s="660" t="s">
        <v>462</v>
      </c>
      <c r="CP113" s="660" t="str">
        <f t="shared" si="44"/>
        <v>Health Care</v>
      </c>
      <c r="CQ113" s="669">
        <v>32</v>
      </c>
      <c r="CR113" s="660" t="s">
        <v>551</v>
      </c>
      <c r="CS113" s="660" t="s">
        <v>158</v>
      </c>
      <c r="CT113" s="1002">
        <f>'Report 1'!$E$18</f>
        <v>0</v>
      </c>
      <c r="CU113" s="1003">
        <f>SUMIF('Report 4A'!$G$16:$G$95,$CQ113,'Report 4A'!$M$16:$M$95)</f>
        <v>0</v>
      </c>
      <c r="CV113" s="1004">
        <f t="shared" si="45"/>
        <v>0</v>
      </c>
      <c r="CX113" s="664" t="s">
        <v>463</v>
      </c>
      <c r="CY113" s="655" t="s">
        <v>286</v>
      </c>
      <c r="CZ113" s="655" t="str">
        <f>'Information Input'!$M$14</f>
        <v xml:space="preserve">      -      </v>
      </c>
      <c r="DA113" s="656">
        <f>'Information Input'!$H$35</f>
        <v>43555</v>
      </c>
      <c r="DB113" s="655" t="str">
        <f>'Information Input'!$J$22</f>
        <v>Quarterly</v>
      </c>
      <c r="DC113" s="670">
        <f>'Information Input'!$H$30</f>
        <v>43555</v>
      </c>
      <c r="DD113" s="671" t="str">
        <f t="shared" si="46"/>
        <v>201610</v>
      </c>
      <c r="DE113" s="659" t="s">
        <v>462</v>
      </c>
      <c r="DF113" s="659" t="s">
        <v>456</v>
      </c>
      <c r="DG113" s="662">
        <f>'Report 5H'!$AF$55</f>
        <v>0</v>
      </c>
      <c r="DH113" s="668">
        <f>'Report 5H'!$AF$56</f>
        <v>0</v>
      </c>
      <c r="DI113" s="662">
        <f>'Report 5H'!$AF$57</f>
        <v>0</v>
      </c>
      <c r="DJ113" s="662">
        <f>'Report 5H'!$AF$58</f>
        <v>0</v>
      </c>
      <c r="DK113" s="662">
        <f>'Report 5H'!$AF$59</f>
        <v>0</v>
      </c>
      <c r="DL113" s="662">
        <f>'Report 5H'!$AF$60</f>
        <v>0</v>
      </c>
      <c r="DM113" s="662">
        <f>'Report 5H'!$AF$61</f>
        <v>0</v>
      </c>
      <c r="DN113" s="662">
        <f>'Report 5H'!$AF$62</f>
        <v>0</v>
      </c>
      <c r="DO113" s="662">
        <f>'Report 5H'!$AF$63</f>
        <v>0</v>
      </c>
      <c r="DP113" s="662">
        <f>'Report 5H'!$AF$64</f>
        <v>0</v>
      </c>
      <c r="DQ113" s="662">
        <f>'Report 5H'!$AF$65</f>
        <v>0</v>
      </c>
    </row>
    <row r="114" spans="2:121">
      <c r="B114" s="653" t="s">
        <v>463</v>
      </c>
      <c r="C114" s="654">
        <v>1</v>
      </c>
      <c r="D114" s="655" t="str">
        <f>'Information Input'!$M$14</f>
        <v xml:space="preserve">      -      </v>
      </c>
      <c r="E114" s="655" t="s">
        <v>25</v>
      </c>
      <c r="F114" s="656">
        <f t="shared" si="31"/>
        <v>43556</v>
      </c>
      <c r="G114" s="656">
        <f t="shared" si="32"/>
        <v>43646</v>
      </c>
      <c r="H114" s="656">
        <f>'Information Input'!$H$35</f>
        <v>43555</v>
      </c>
      <c r="I114" s="655" t="str">
        <f>'Information Input'!$J$22</f>
        <v>Quarterly</v>
      </c>
      <c r="J114" s="656">
        <f>'Information Input'!$H$30</f>
        <v>43555</v>
      </c>
      <c r="K114" s="655">
        <f>'Information Input'!$J$18</f>
        <v>2019</v>
      </c>
      <c r="L114" s="657" t="s">
        <v>365</v>
      </c>
      <c r="M114" s="658" t="s">
        <v>370</v>
      </c>
      <c r="N114" s="659" t="s">
        <v>462</v>
      </c>
      <c r="O114" s="660" t="s">
        <v>446</v>
      </c>
      <c r="P114" s="655">
        <v>33</v>
      </c>
      <c r="Q114" s="667" t="s">
        <v>112</v>
      </c>
      <c r="R114" s="659" t="s">
        <v>156</v>
      </c>
      <c r="S114" s="661">
        <f>'Report 1'!$D$18</f>
        <v>0</v>
      </c>
      <c r="T114" s="662">
        <f>'Report 1'!$D$53</f>
        <v>0</v>
      </c>
      <c r="U114" s="663">
        <f>'Report 1'!$D$139</f>
        <v>0</v>
      </c>
      <c r="AL114" s="664" t="s">
        <v>463</v>
      </c>
      <c r="AM114" s="665">
        <v>2</v>
      </c>
      <c r="AN114" s="665" t="str">
        <f>'Information Input'!$M$14</f>
        <v xml:space="preserve">      -      </v>
      </c>
      <c r="AO114" s="665" t="s">
        <v>26</v>
      </c>
      <c r="AP114" s="656">
        <f t="shared" si="42"/>
        <v>43647</v>
      </c>
      <c r="AQ114" s="656">
        <f t="shared" si="43"/>
        <v>43738</v>
      </c>
      <c r="AR114" s="656">
        <f>'Information Input'!$H$35</f>
        <v>43555</v>
      </c>
      <c r="AS114" s="665" t="str">
        <f>'Information Input'!$J$22</f>
        <v>Quarterly</v>
      </c>
      <c r="AT114" s="656">
        <f>'Information Input'!$H$30</f>
        <v>43555</v>
      </c>
      <c r="AU114" s="665">
        <f>'Information Input'!$J$18</f>
        <v>2019</v>
      </c>
      <c r="AV114" s="665">
        <v>208</v>
      </c>
      <c r="AW114" s="665" t="s">
        <v>370</v>
      </c>
      <c r="AX114" s="665" t="s">
        <v>462</v>
      </c>
      <c r="AY114" s="666" t="s">
        <v>446</v>
      </c>
      <c r="AZ114" s="665">
        <v>29</v>
      </c>
      <c r="BA114" s="667" t="s">
        <v>549</v>
      </c>
      <c r="BB114" s="661" t="s">
        <v>158</v>
      </c>
      <c r="BC114" s="668">
        <f>'Report 2'!$V$36</f>
        <v>0</v>
      </c>
      <c r="BD114" s="668">
        <f>'Report 2'!$W$36</f>
        <v>0</v>
      </c>
      <c r="BE114" s="668">
        <f>'Report 2'!$X$36</f>
        <v>0</v>
      </c>
      <c r="BF114" s="668">
        <f>'Report 2'!$Y$36</f>
        <v>0</v>
      </c>
      <c r="BG114" s="668">
        <f>'Report 2'!$Z$36</f>
        <v>0</v>
      </c>
      <c r="BH114" s="668">
        <f>'Report 2'!$AA$36</f>
        <v>0</v>
      </c>
      <c r="BI114" s="668">
        <f>'Report 2'!$AB$36</f>
        <v>0</v>
      </c>
      <c r="CC114" s="660" t="s">
        <v>463</v>
      </c>
      <c r="CD114" s="1000" t="s">
        <v>447</v>
      </c>
      <c r="CE114" s="1000" t="str">
        <f>'Information Input'!$M$14</f>
        <v xml:space="preserve">      -      </v>
      </c>
      <c r="CF114" s="669" t="s">
        <v>26</v>
      </c>
      <c r="CG114" s="670">
        <f t="shared" si="39"/>
        <v>43647</v>
      </c>
      <c r="CH114" s="670">
        <f t="shared" si="40"/>
        <v>43738</v>
      </c>
      <c r="CI114" s="670">
        <f>'Information Input'!$H$35</f>
        <v>43555</v>
      </c>
      <c r="CJ114" s="669" t="str">
        <f>'Information Input'!$J$22</f>
        <v>Quarterly</v>
      </c>
      <c r="CK114" s="670">
        <f>'Information Input'!$H$30</f>
        <v>43555</v>
      </c>
      <c r="CL114" s="669">
        <f>'Information Input'!$J$18</f>
        <v>2019</v>
      </c>
      <c r="CM114" s="1001" t="s">
        <v>365</v>
      </c>
      <c r="CN114" s="1000" t="s">
        <v>370</v>
      </c>
      <c r="CO114" s="660" t="s">
        <v>462</v>
      </c>
      <c r="CP114" s="660" t="str">
        <f t="shared" si="44"/>
        <v>Health Care</v>
      </c>
      <c r="CQ114" s="669">
        <v>33</v>
      </c>
      <c r="CR114" s="660" t="s">
        <v>112</v>
      </c>
      <c r="CS114" s="660" t="s">
        <v>156</v>
      </c>
      <c r="CT114" s="1002">
        <f>'Report 1'!$E$18</f>
        <v>0</v>
      </c>
      <c r="CU114" s="1003">
        <f>SUMIF('Report 4A'!$G$16:$G$95,$CQ114,'Report 4A'!$M$16:$M$95)</f>
        <v>0</v>
      </c>
      <c r="CV114" s="1004">
        <f t="shared" si="45"/>
        <v>0</v>
      </c>
      <c r="CX114" s="664" t="s">
        <v>463</v>
      </c>
      <c r="CY114" s="655" t="s">
        <v>286</v>
      </c>
      <c r="CZ114" s="655" t="str">
        <f>'Information Input'!$M$14</f>
        <v xml:space="preserve">      -      </v>
      </c>
      <c r="DA114" s="670">
        <f>'Information Input'!$H$35</f>
        <v>43555</v>
      </c>
      <c r="DB114" s="655" t="str">
        <f>'Information Input'!$J$22</f>
        <v>Quarterly</v>
      </c>
      <c r="DC114" s="670">
        <f>'Information Input'!$H$30</f>
        <v>43555</v>
      </c>
      <c r="DD114" s="671" t="str">
        <f t="shared" si="46"/>
        <v>201609</v>
      </c>
      <c r="DE114" s="659" t="s">
        <v>462</v>
      </c>
      <c r="DF114" s="659" t="s">
        <v>456</v>
      </c>
      <c r="DG114" s="662">
        <f>'Report 5H'!$AG$55</f>
        <v>0</v>
      </c>
      <c r="DH114" s="668">
        <f>'Report 5H'!$AG$56</f>
        <v>0</v>
      </c>
      <c r="DI114" s="662">
        <f>'Report 5H'!$AG$57</f>
        <v>0</v>
      </c>
      <c r="DJ114" s="662">
        <f>'Report 5H'!$AG$58</f>
        <v>0</v>
      </c>
      <c r="DK114" s="662">
        <f>'Report 5H'!$AG$59</f>
        <v>0</v>
      </c>
      <c r="DL114" s="662">
        <f>'Report 5H'!$AG$60</f>
        <v>0</v>
      </c>
      <c r="DM114" s="662">
        <f>'Report 5H'!$AG$61</f>
        <v>0</v>
      </c>
      <c r="DN114" s="662">
        <f>'Report 5H'!$AG$62</f>
        <v>0</v>
      </c>
      <c r="DO114" s="662">
        <f>'Report 5H'!$AG$63</f>
        <v>0</v>
      </c>
      <c r="DP114" s="662">
        <f>'Report 5H'!$AG$64</f>
        <v>0</v>
      </c>
      <c r="DQ114" s="662">
        <f>'Report 5H'!$AG$65</f>
        <v>0</v>
      </c>
    </row>
    <row r="115" spans="2:121">
      <c r="B115" s="653" t="s">
        <v>463</v>
      </c>
      <c r="C115" s="654">
        <v>1</v>
      </c>
      <c r="D115" s="655" t="str">
        <f>'Information Input'!$M$14</f>
        <v xml:space="preserve">      -      </v>
      </c>
      <c r="E115" s="655" t="s">
        <v>25</v>
      </c>
      <c r="F115" s="656">
        <f t="shared" ref="F115:F146" si="47">DATE(K115,4,1)</f>
        <v>43556</v>
      </c>
      <c r="G115" s="656">
        <f t="shared" ref="G115:G146" si="48">DATE(K115,6,30)</f>
        <v>43646</v>
      </c>
      <c r="H115" s="656">
        <f>'Information Input'!$H$35</f>
        <v>43555</v>
      </c>
      <c r="I115" s="655" t="str">
        <f>'Information Input'!$J$22</f>
        <v>Quarterly</v>
      </c>
      <c r="J115" s="656">
        <f>'Information Input'!$H$30</f>
        <v>43555</v>
      </c>
      <c r="K115" s="655">
        <f>'Information Input'!$J$18</f>
        <v>2019</v>
      </c>
      <c r="L115" s="657" t="s">
        <v>365</v>
      </c>
      <c r="M115" s="658" t="s">
        <v>370</v>
      </c>
      <c r="N115" s="659" t="s">
        <v>462</v>
      </c>
      <c r="O115" s="660" t="s">
        <v>446</v>
      </c>
      <c r="P115" s="655">
        <v>34</v>
      </c>
      <c r="Q115" s="667" t="s">
        <v>113</v>
      </c>
      <c r="R115" s="659" t="s">
        <v>158</v>
      </c>
      <c r="S115" s="661">
        <f>'Report 1'!$D$18</f>
        <v>0</v>
      </c>
      <c r="T115" s="662">
        <f>'Report 1'!$D$54</f>
        <v>0</v>
      </c>
      <c r="U115" s="663">
        <f>'Report 1'!$D$140</f>
        <v>0</v>
      </c>
      <c r="AL115" s="664" t="s">
        <v>463</v>
      </c>
      <c r="AM115" s="665">
        <v>2</v>
      </c>
      <c r="AN115" s="665" t="str">
        <f>'Information Input'!$M$14</f>
        <v xml:space="preserve">      -      </v>
      </c>
      <c r="AO115" s="665" t="s">
        <v>26</v>
      </c>
      <c r="AP115" s="656">
        <f t="shared" si="42"/>
        <v>43647</v>
      </c>
      <c r="AQ115" s="656">
        <f t="shared" si="43"/>
        <v>43738</v>
      </c>
      <c r="AR115" s="656">
        <f>'Information Input'!$H$35</f>
        <v>43555</v>
      </c>
      <c r="AS115" s="665" t="str">
        <f>'Information Input'!$J$22</f>
        <v>Quarterly</v>
      </c>
      <c r="AT115" s="656">
        <f>'Information Input'!$H$30</f>
        <v>43555</v>
      </c>
      <c r="AU115" s="665">
        <f>'Information Input'!$J$18</f>
        <v>2019</v>
      </c>
      <c r="AV115" s="665">
        <v>208</v>
      </c>
      <c r="AW115" s="665" t="s">
        <v>370</v>
      </c>
      <c r="AX115" s="665" t="s">
        <v>462</v>
      </c>
      <c r="AY115" s="666" t="s">
        <v>446</v>
      </c>
      <c r="AZ115" s="665">
        <v>30</v>
      </c>
      <c r="BA115" s="667" t="s">
        <v>111</v>
      </c>
      <c r="BB115" s="661" t="s">
        <v>158</v>
      </c>
      <c r="BC115" s="668">
        <f>'Report 2'!$V$37</f>
        <v>0</v>
      </c>
      <c r="BD115" s="668">
        <f>'Report 2'!$W$37</f>
        <v>0</v>
      </c>
      <c r="BE115" s="668">
        <f>'Report 2'!$X$37</f>
        <v>0</v>
      </c>
      <c r="BF115" s="668">
        <f>'Report 2'!$Y$37</f>
        <v>0</v>
      </c>
      <c r="BG115" s="668">
        <f>'Report 2'!$Z$37</f>
        <v>0</v>
      </c>
      <c r="BH115" s="668">
        <f>'Report 2'!$AA$37</f>
        <v>0</v>
      </c>
      <c r="BI115" s="668">
        <f>'Report 2'!$AB$37</f>
        <v>0</v>
      </c>
      <c r="CC115" s="660" t="s">
        <v>463</v>
      </c>
      <c r="CD115" s="1000" t="s">
        <v>447</v>
      </c>
      <c r="CE115" s="1000" t="str">
        <f>'Information Input'!$M$14</f>
        <v xml:space="preserve">      -      </v>
      </c>
      <c r="CF115" s="669" t="s">
        <v>26</v>
      </c>
      <c r="CG115" s="670">
        <f t="shared" si="39"/>
        <v>43647</v>
      </c>
      <c r="CH115" s="670">
        <f t="shared" si="40"/>
        <v>43738</v>
      </c>
      <c r="CI115" s="670">
        <f>'Information Input'!$H$35</f>
        <v>43555</v>
      </c>
      <c r="CJ115" s="669" t="str">
        <f>'Information Input'!$J$22</f>
        <v>Quarterly</v>
      </c>
      <c r="CK115" s="670">
        <f>'Information Input'!$H$30</f>
        <v>43555</v>
      </c>
      <c r="CL115" s="669">
        <f>'Information Input'!$J$18</f>
        <v>2019</v>
      </c>
      <c r="CM115" s="1001" t="s">
        <v>365</v>
      </c>
      <c r="CN115" s="1000" t="s">
        <v>370</v>
      </c>
      <c r="CO115" s="660" t="s">
        <v>462</v>
      </c>
      <c r="CP115" s="660" t="str">
        <f t="shared" si="44"/>
        <v>Health Care</v>
      </c>
      <c r="CQ115" s="669">
        <v>34</v>
      </c>
      <c r="CR115" s="660" t="s">
        <v>113</v>
      </c>
      <c r="CS115" s="660" t="s">
        <v>158</v>
      </c>
      <c r="CT115" s="1002">
        <f>'Report 1'!$E$18</f>
        <v>0</v>
      </c>
      <c r="CU115" s="1003">
        <f>SUMIF('Report 4A'!$G$16:$G$95,$CQ115,'Report 4A'!$M$16:$M$95)</f>
        <v>0</v>
      </c>
      <c r="CV115" s="1004">
        <f t="shared" si="45"/>
        <v>0</v>
      </c>
      <c r="CX115" s="664" t="s">
        <v>463</v>
      </c>
      <c r="CY115" s="655" t="s">
        <v>286</v>
      </c>
      <c r="CZ115" s="655" t="str">
        <f>'Information Input'!$M$14</f>
        <v xml:space="preserve">      -      </v>
      </c>
      <c r="DA115" s="656">
        <f>'Information Input'!$H$35</f>
        <v>43555</v>
      </c>
      <c r="DB115" s="655" t="str">
        <f>'Information Input'!$J$22</f>
        <v>Quarterly</v>
      </c>
      <c r="DC115" s="670">
        <f>'Information Input'!$H$30</f>
        <v>43555</v>
      </c>
      <c r="DD115" s="671" t="str">
        <f t="shared" si="46"/>
        <v>201608</v>
      </c>
      <c r="DE115" s="659" t="s">
        <v>462</v>
      </c>
      <c r="DF115" s="659" t="s">
        <v>456</v>
      </c>
      <c r="DG115" s="662">
        <f>'Report 5H'!$AH$55</f>
        <v>0</v>
      </c>
      <c r="DH115" s="668">
        <f>'Report 5H'!$AH$56</f>
        <v>0</v>
      </c>
      <c r="DI115" s="662">
        <f>'Report 5H'!$AH$57</f>
        <v>0</v>
      </c>
      <c r="DJ115" s="662">
        <f>'Report 5H'!$AH$58</f>
        <v>0</v>
      </c>
      <c r="DK115" s="662">
        <f>'Report 5H'!$AH$59</f>
        <v>0</v>
      </c>
      <c r="DL115" s="662">
        <f>'Report 5H'!$AH$60</f>
        <v>0</v>
      </c>
      <c r="DM115" s="662">
        <f>'Report 5H'!$AH$61</f>
        <v>0</v>
      </c>
      <c r="DN115" s="662">
        <f>'Report 5H'!$AH$62</f>
        <v>0</v>
      </c>
      <c r="DO115" s="662">
        <f>'Report 5H'!$AH$63</f>
        <v>0</v>
      </c>
      <c r="DP115" s="662">
        <f>'Report 5H'!$AH$64</f>
        <v>0</v>
      </c>
      <c r="DQ115" s="662">
        <f>'Report 5H'!$AH$65</f>
        <v>0</v>
      </c>
    </row>
    <row r="116" spans="2:121">
      <c r="B116" s="653" t="s">
        <v>463</v>
      </c>
      <c r="C116" s="654">
        <v>1</v>
      </c>
      <c r="D116" s="655" t="str">
        <f>'Information Input'!$M$14</f>
        <v xml:space="preserve">      -      </v>
      </c>
      <c r="E116" s="655" t="s">
        <v>25</v>
      </c>
      <c r="F116" s="656">
        <f t="shared" si="47"/>
        <v>43556</v>
      </c>
      <c r="G116" s="656">
        <f t="shared" si="48"/>
        <v>43646</v>
      </c>
      <c r="H116" s="656">
        <f>'Information Input'!$H$35</f>
        <v>43555</v>
      </c>
      <c r="I116" s="655" t="str">
        <f>'Information Input'!$J$22</f>
        <v>Quarterly</v>
      </c>
      <c r="J116" s="656">
        <f>'Information Input'!$H$30</f>
        <v>43555</v>
      </c>
      <c r="K116" s="655">
        <f>'Information Input'!$J$18</f>
        <v>2019</v>
      </c>
      <c r="L116" s="657" t="s">
        <v>365</v>
      </c>
      <c r="M116" s="658" t="s">
        <v>370</v>
      </c>
      <c r="N116" s="659" t="s">
        <v>462</v>
      </c>
      <c r="O116" s="660" t="s">
        <v>446</v>
      </c>
      <c r="P116" s="655">
        <v>35</v>
      </c>
      <c r="Q116" s="667" t="s">
        <v>133</v>
      </c>
      <c r="R116" s="659" t="s">
        <v>151</v>
      </c>
      <c r="S116" s="661">
        <f>'Report 1'!$D$18</f>
        <v>0</v>
      </c>
      <c r="T116" s="662">
        <f>'Report 1'!$D$55</f>
        <v>0</v>
      </c>
      <c r="U116" s="663">
        <f>'Report 1'!$D$141</f>
        <v>0</v>
      </c>
      <c r="AL116" s="664" t="s">
        <v>463</v>
      </c>
      <c r="AM116" s="665">
        <v>2</v>
      </c>
      <c r="AN116" s="665" t="str">
        <f>'Information Input'!$M$14</f>
        <v xml:space="preserve">      -      </v>
      </c>
      <c r="AO116" s="665" t="s">
        <v>26</v>
      </c>
      <c r="AP116" s="656">
        <f t="shared" si="42"/>
        <v>43647</v>
      </c>
      <c r="AQ116" s="656">
        <f t="shared" si="43"/>
        <v>43738</v>
      </c>
      <c r="AR116" s="656">
        <f>'Information Input'!$H$35</f>
        <v>43555</v>
      </c>
      <c r="AS116" s="665" t="str">
        <f>'Information Input'!$J$22</f>
        <v>Quarterly</v>
      </c>
      <c r="AT116" s="656">
        <f>'Information Input'!$H$30</f>
        <v>43555</v>
      </c>
      <c r="AU116" s="665">
        <f>'Information Input'!$J$18</f>
        <v>2019</v>
      </c>
      <c r="AV116" s="665">
        <v>208</v>
      </c>
      <c r="AW116" s="665" t="s">
        <v>370</v>
      </c>
      <c r="AX116" s="665" t="s">
        <v>462</v>
      </c>
      <c r="AY116" s="666" t="s">
        <v>446</v>
      </c>
      <c r="AZ116" s="665">
        <v>31</v>
      </c>
      <c r="BA116" s="667" t="s">
        <v>550</v>
      </c>
      <c r="BB116" s="661" t="s">
        <v>156</v>
      </c>
      <c r="BC116" s="668">
        <f>'Report 2'!$V$38</f>
        <v>0</v>
      </c>
      <c r="BD116" s="668">
        <f>'Report 2'!$W$38</f>
        <v>0</v>
      </c>
      <c r="BE116" s="668">
        <f>'Report 2'!$X$38</f>
        <v>0</v>
      </c>
      <c r="BF116" s="668">
        <f>'Report 2'!$Y$38</f>
        <v>0</v>
      </c>
      <c r="BG116" s="668">
        <f>'Report 2'!$Z$38</f>
        <v>0</v>
      </c>
      <c r="BH116" s="668">
        <f>'Report 2'!$AA$38</f>
        <v>0</v>
      </c>
      <c r="BI116" s="668">
        <f>'Report 2'!$AB$38</f>
        <v>0</v>
      </c>
      <c r="CC116" s="660" t="s">
        <v>463</v>
      </c>
      <c r="CD116" s="1000" t="s">
        <v>447</v>
      </c>
      <c r="CE116" s="1000" t="str">
        <f>'Information Input'!$M$14</f>
        <v xml:space="preserve">      -      </v>
      </c>
      <c r="CF116" s="669" t="s">
        <v>26</v>
      </c>
      <c r="CG116" s="670">
        <f t="shared" si="39"/>
        <v>43647</v>
      </c>
      <c r="CH116" s="670">
        <f t="shared" si="40"/>
        <v>43738</v>
      </c>
      <c r="CI116" s="670">
        <f>'Information Input'!$H$35</f>
        <v>43555</v>
      </c>
      <c r="CJ116" s="669" t="str">
        <f>'Information Input'!$J$22</f>
        <v>Quarterly</v>
      </c>
      <c r="CK116" s="670">
        <f>'Information Input'!$H$30</f>
        <v>43555</v>
      </c>
      <c r="CL116" s="669">
        <f>'Information Input'!$J$18</f>
        <v>2019</v>
      </c>
      <c r="CM116" s="1001" t="s">
        <v>365</v>
      </c>
      <c r="CN116" s="1000" t="s">
        <v>370</v>
      </c>
      <c r="CO116" s="660" t="s">
        <v>462</v>
      </c>
      <c r="CP116" s="660" t="str">
        <f t="shared" si="44"/>
        <v>Health Care</v>
      </c>
      <c r="CQ116" s="669">
        <v>35</v>
      </c>
      <c r="CR116" s="660" t="s">
        <v>133</v>
      </c>
      <c r="CS116" s="660" t="s">
        <v>151</v>
      </c>
      <c r="CT116" s="1002">
        <f>'Report 1'!$E$18</f>
        <v>0</v>
      </c>
      <c r="CU116" s="1003">
        <f>SUMIF('Report 4A'!$G$16:$G$95,$CQ116,'Report 4A'!$M$16:$M$95)</f>
        <v>0</v>
      </c>
      <c r="CV116" s="1004">
        <f t="shared" si="45"/>
        <v>0</v>
      </c>
      <c r="CX116" s="664" t="s">
        <v>463</v>
      </c>
      <c r="CY116" s="655" t="s">
        <v>286</v>
      </c>
      <c r="CZ116" s="655" t="str">
        <f>'Information Input'!$M$14</f>
        <v xml:space="preserve">      -      </v>
      </c>
      <c r="DA116" s="656">
        <f>'Information Input'!$H$35</f>
        <v>43555</v>
      </c>
      <c r="DB116" s="655" t="str">
        <f>'Information Input'!$J$22</f>
        <v>Quarterly</v>
      </c>
      <c r="DC116" s="670">
        <f>'Information Input'!$H$30</f>
        <v>43555</v>
      </c>
      <c r="DD116" s="671" t="str">
        <f t="shared" si="46"/>
        <v>201607</v>
      </c>
      <c r="DE116" s="659" t="s">
        <v>462</v>
      </c>
      <c r="DF116" s="659" t="s">
        <v>456</v>
      </c>
      <c r="DG116" s="662">
        <f>'Report 5H'!$AI$55</f>
        <v>0</v>
      </c>
      <c r="DH116" s="668">
        <f>'Report 5H'!$AI$56</f>
        <v>0</v>
      </c>
      <c r="DI116" s="662">
        <f>'Report 5H'!$AI$57</f>
        <v>0</v>
      </c>
      <c r="DJ116" s="662">
        <f>'Report 5H'!$AI$58</f>
        <v>0</v>
      </c>
      <c r="DK116" s="662">
        <f>'Report 5H'!$AI$59</f>
        <v>0</v>
      </c>
      <c r="DL116" s="662">
        <f>'Report 5H'!$AI$60</f>
        <v>0</v>
      </c>
      <c r="DM116" s="662">
        <f>'Report 5H'!$AI$61</f>
        <v>0</v>
      </c>
      <c r="DN116" s="662">
        <f>'Report 5H'!$AI$62</f>
        <v>0</v>
      </c>
      <c r="DO116" s="662">
        <f>'Report 5H'!$AI$63</f>
        <v>0</v>
      </c>
      <c r="DP116" s="662">
        <f>'Report 5H'!$AI$64</f>
        <v>0</v>
      </c>
      <c r="DQ116" s="662">
        <f>'Report 5H'!$AI$65</f>
        <v>0</v>
      </c>
    </row>
    <row r="117" spans="2:121">
      <c r="B117" s="653" t="s">
        <v>463</v>
      </c>
      <c r="C117" s="654">
        <v>1</v>
      </c>
      <c r="D117" s="655" t="str">
        <f>'Information Input'!$M$14</f>
        <v xml:space="preserve">      -      </v>
      </c>
      <c r="E117" s="655" t="s">
        <v>25</v>
      </c>
      <c r="F117" s="656">
        <f t="shared" si="47"/>
        <v>43556</v>
      </c>
      <c r="G117" s="656">
        <f t="shared" si="48"/>
        <v>43646</v>
      </c>
      <c r="H117" s="656">
        <f>'Information Input'!$H$35</f>
        <v>43555</v>
      </c>
      <c r="I117" s="655" t="str">
        <f>'Information Input'!$J$22</f>
        <v>Quarterly</v>
      </c>
      <c r="J117" s="656">
        <f>'Information Input'!$H$30</f>
        <v>43555</v>
      </c>
      <c r="K117" s="655">
        <f>'Information Input'!$J$18</f>
        <v>2019</v>
      </c>
      <c r="L117" s="657" t="s">
        <v>365</v>
      </c>
      <c r="M117" s="658" t="s">
        <v>370</v>
      </c>
      <c r="N117" s="659" t="s">
        <v>462</v>
      </c>
      <c r="O117" s="660" t="s">
        <v>446</v>
      </c>
      <c r="P117" s="655">
        <v>36</v>
      </c>
      <c r="Q117" s="667" t="s">
        <v>552</v>
      </c>
      <c r="R117" s="659" t="s">
        <v>151</v>
      </c>
      <c r="S117" s="661">
        <f>'Report 1'!$D$18</f>
        <v>0</v>
      </c>
      <c r="T117" s="662">
        <f>'Report 1'!$D$56</f>
        <v>0</v>
      </c>
      <c r="U117" s="663">
        <f>'Report 1'!$D$142</f>
        <v>0</v>
      </c>
      <c r="AL117" s="664" t="s">
        <v>463</v>
      </c>
      <c r="AM117" s="665">
        <v>2</v>
      </c>
      <c r="AN117" s="665" t="str">
        <f>'Information Input'!$M$14</f>
        <v xml:space="preserve">      -      </v>
      </c>
      <c r="AO117" s="665" t="s">
        <v>26</v>
      </c>
      <c r="AP117" s="656">
        <f t="shared" si="42"/>
        <v>43647</v>
      </c>
      <c r="AQ117" s="656">
        <f t="shared" si="43"/>
        <v>43738</v>
      </c>
      <c r="AR117" s="656">
        <f>'Information Input'!$H$35</f>
        <v>43555</v>
      </c>
      <c r="AS117" s="665" t="str">
        <f>'Information Input'!$J$22</f>
        <v>Quarterly</v>
      </c>
      <c r="AT117" s="656">
        <f>'Information Input'!$H$30</f>
        <v>43555</v>
      </c>
      <c r="AU117" s="665">
        <f>'Information Input'!$J$18</f>
        <v>2019</v>
      </c>
      <c r="AV117" s="665">
        <v>208</v>
      </c>
      <c r="AW117" s="665" t="s">
        <v>370</v>
      </c>
      <c r="AX117" s="665" t="s">
        <v>462</v>
      </c>
      <c r="AY117" s="666" t="s">
        <v>446</v>
      </c>
      <c r="AZ117" s="665">
        <v>32</v>
      </c>
      <c r="BA117" s="667" t="s">
        <v>551</v>
      </c>
      <c r="BB117" s="661" t="s">
        <v>158</v>
      </c>
      <c r="BC117" s="668">
        <f>'Report 2'!$V$39</f>
        <v>0</v>
      </c>
      <c r="BD117" s="668">
        <f>'Report 2'!$W$39</f>
        <v>0</v>
      </c>
      <c r="BE117" s="668">
        <f>'Report 2'!$X$39</f>
        <v>0</v>
      </c>
      <c r="BF117" s="668">
        <f>'Report 2'!$Y$39</f>
        <v>0</v>
      </c>
      <c r="BG117" s="668">
        <f>'Report 2'!$Z$39</f>
        <v>0</v>
      </c>
      <c r="BH117" s="668">
        <f>'Report 2'!$AA$39</f>
        <v>0</v>
      </c>
      <c r="BI117" s="668">
        <f>'Report 2'!$AB$39</f>
        <v>0</v>
      </c>
      <c r="CC117" s="660" t="s">
        <v>463</v>
      </c>
      <c r="CD117" s="1000" t="s">
        <v>447</v>
      </c>
      <c r="CE117" s="1000" t="str">
        <f>'Information Input'!$M$14</f>
        <v xml:space="preserve">      -      </v>
      </c>
      <c r="CF117" s="669" t="s">
        <v>26</v>
      </c>
      <c r="CG117" s="670">
        <f t="shared" si="39"/>
        <v>43647</v>
      </c>
      <c r="CH117" s="670">
        <f t="shared" si="40"/>
        <v>43738</v>
      </c>
      <c r="CI117" s="670">
        <f>'Information Input'!$H$35</f>
        <v>43555</v>
      </c>
      <c r="CJ117" s="669" t="str">
        <f>'Information Input'!$J$22</f>
        <v>Quarterly</v>
      </c>
      <c r="CK117" s="670">
        <f>'Information Input'!$H$30</f>
        <v>43555</v>
      </c>
      <c r="CL117" s="669">
        <f>'Information Input'!$J$18</f>
        <v>2019</v>
      </c>
      <c r="CM117" s="1001" t="s">
        <v>365</v>
      </c>
      <c r="CN117" s="1000" t="s">
        <v>370</v>
      </c>
      <c r="CO117" s="660" t="s">
        <v>462</v>
      </c>
      <c r="CP117" s="660" t="str">
        <f t="shared" si="44"/>
        <v>Health Care</v>
      </c>
      <c r="CQ117" s="669">
        <v>36</v>
      </c>
      <c r="CR117" s="660" t="s">
        <v>552</v>
      </c>
      <c r="CS117" s="660" t="s">
        <v>151</v>
      </c>
      <c r="CT117" s="1002">
        <f>'Report 1'!$E$18</f>
        <v>0</v>
      </c>
      <c r="CU117" s="1003">
        <f>SUMIF('Report 4A'!$G$16:$G$95,$CQ117,'Report 4A'!$M$16:$M$95)</f>
        <v>0</v>
      </c>
      <c r="CV117" s="1004">
        <f t="shared" si="45"/>
        <v>0</v>
      </c>
      <c r="CX117" s="664" t="s">
        <v>463</v>
      </c>
      <c r="CY117" s="655" t="s">
        <v>286</v>
      </c>
      <c r="CZ117" s="655" t="str">
        <f>'Information Input'!$M$14</f>
        <v xml:space="preserve">      -      </v>
      </c>
      <c r="DA117" s="656">
        <f>'Information Input'!$H$35</f>
        <v>43555</v>
      </c>
      <c r="DB117" s="655" t="str">
        <f>'Information Input'!$J$22</f>
        <v>Quarterly</v>
      </c>
      <c r="DC117" s="670">
        <f>'Information Input'!$H$30</f>
        <v>43555</v>
      </c>
      <c r="DD117" s="671" t="str">
        <f t="shared" si="46"/>
        <v>201606</v>
      </c>
      <c r="DE117" s="659" t="s">
        <v>462</v>
      </c>
      <c r="DF117" s="659" t="s">
        <v>456</v>
      </c>
      <c r="DG117" s="662">
        <f>'Report 5H'!$AJ$55</f>
        <v>0</v>
      </c>
      <c r="DH117" s="668">
        <f>'Report 5H'!$AJ$56</f>
        <v>0</v>
      </c>
      <c r="DI117" s="662">
        <f>'Report 5H'!$AJ$57</f>
        <v>0</v>
      </c>
      <c r="DJ117" s="662">
        <f>'Report 5H'!$AJ$58</f>
        <v>0</v>
      </c>
      <c r="DK117" s="662">
        <f>'Report 5H'!$AJ$59</f>
        <v>0</v>
      </c>
      <c r="DL117" s="662">
        <f>'Report 5H'!$AJ$60</f>
        <v>0</v>
      </c>
      <c r="DM117" s="662">
        <f>'Report 5H'!$AJ$61</f>
        <v>0</v>
      </c>
      <c r="DN117" s="662">
        <f>'Report 5H'!$AJ$62</f>
        <v>0</v>
      </c>
      <c r="DO117" s="662">
        <f>'Report 5H'!$AJ$63</f>
        <v>0</v>
      </c>
      <c r="DP117" s="662">
        <f>'Report 5H'!$AJ$64</f>
        <v>0</v>
      </c>
      <c r="DQ117" s="662">
        <f>'Report 5H'!$AJ$65</f>
        <v>0</v>
      </c>
    </row>
    <row r="118" spans="2:121">
      <c r="B118" s="653" t="s">
        <v>463</v>
      </c>
      <c r="C118" s="654">
        <v>1</v>
      </c>
      <c r="D118" s="655" t="str">
        <f>'Information Input'!$M$14</f>
        <v xml:space="preserve">      -      </v>
      </c>
      <c r="E118" s="655" t="s">
        <v>25</v>
      </c>
      <c r="F118" s="656">
        <f t="shared" si="47"/>
        <v>43556</v>
      </c>
      <c r="G118" s="656">
        <f t="shared" si="48"/>
        <v>43646</v>
      </c>
      <c r="H118" s="656">
        <f>'Information Input'!$H$35</f>
        <v>43555</v>
      </c>
      <c r="I118" s="655" t="str">
        <f>'Information Input'!$J$22</f>
        <v>Quarterly</v>
      </c>
      <c r="J118" s="656">
        <f>'Information Input'!$H$30</f>
        <v>43555</v>
      </c>
      <c r="K118" s="655">
        <f>'Information Input'!$J$18</f>
        <v>2019</v>
      </c>
      <c r="L118" s="657" t="s">
        <v>365</v>
      </c>
      <c r="M118" s="658" t="s">
        <v>370</v>
      </c>
      <c r="N118" s="659" t="s">
        <v>462</v>
      </c>
      <c r="O118" s="660" t="s">
        <v>446</v>
      </c>
      <c r="P118" s="655">
        <v>37</v>
      </c>
      <c r="Q118" s="667" t="s">
        <v>553</v>
      </c>
      <c r="R118" s="659" t="s">
        <v>152</v>
      </c>
      <c r="S118" s="661">
        <f>'Report 1'!$D$18</f>
        <v>0</v>
      </c>
      <c r="T118" s="662">
        <f>'Report 1'!$D$57</f>
        <v>0</v>
      </c>
      <c r="U118" s="663">
        <f>'Report 1'!$D$143</f>
        <v>0</v>
      </c>
      <c r="AL118" s="664" t="s">
        <v>463</v>
      </c>
      <c r="AM118" s="665">
        <v>2</v>
      </c>
      <c r="AN118" s="665" t="str">
        <f>'Information Input'!$M$14</f>
        <v xml:space="preserve">      -      </v>
      </c>
      <c r="AO118" s="665" t="s">
        <v>26</v>
      </c>
      <c r="AP118" s="656">
        <f t="shared" si="42"/>
        <v>43647</v>
      </c>
      <c r="AQ118" s="656">
        <f t="shared" si="43"/>
        <v>43738</v>
      </c>
      <c r="AR118" s="656">
        <f>'Information Input'!$H$35</f>
        <v>43555</v>
      </c>
      <c r="AS118" s="665" t="str">
        <f>'Information Input'!$J$22</f>
        <v>Quarterly</v>
      </c>
      <c r="AT118" s="656">
        <f>'Information Input'!$H$30</f>
        <v>43555</v>
      </c>
      <c r="AU118" s="665">
        <f>'Information Input'!$J$18</f>
        <v>2019</v>
      </c>
      <c r="AV118" s="665">
        <v>208</v>
      </c>
      <c r="AW118" s="665" t="s">
        <v>370</v>
      </c>
      <c r="AX118" s="665" t="s">
        <v>462</v>
      </c>
      <c r="AY118" s="666" t="s">
        <v>446</v>
      </c>
      <c r="AZ118" s="665">
        <v>33</v>
      </c>
      <c r="BA118" s="667" t="s">
        <v>112</v>
      </c>
      <c r="BB118" s="661" t="s">
        <v>156</v>
      </c>
      <c r="BC118" s="668">
        <f>'Report 2'!$V$40</f>
        <v>0</v>
      </c>
      <c r="BD118" s="668">
        <f>'Report 2'!$W$40</f>
        <v>0</v>
      </c>
      <c r="BE118" s="668">
        <f>'Report 2'!$X$40</f>
        <v>0</v>
      </c>
      <c r="BF118" s="668">
        <f>'Report 2'!$Y$40</f>
        <v>0</v>
      </c>
      <c r="BG118" s="668">
        <f>'Report 2'!$Z$40</f>
        <v>0</v>
      </c>
      <c r="BH118" s="668">
        <f>'Report 2'!$AA$40</f>
        <v>0</v>
      </c>
      <c r="BI118" s="668">
        <f>'Report 2'!$AB$40</f>
        <v>0</v>
      </c>
      <c r="CC118" s="660" t="s">
        <v>463</v>
      </c>
      <c r="CD118" s="1000" t="s">
        <v>447</v>
      </c>
      <c r="CE118" s="1000" t="str">
        <f>'Information Input'!$M$14</f>
        <v xml:space="preserve">      -      </v>
      </c>
      <c r="CF118" s="669" t="s">
        <v>26</v>
      </c>
      <c r="CG118" s="670">
        <f t="shared" si="39"/>
        <v>43647</v>
      </c>
      <c r="CH118" s="670">
        <f t="shared" si="40"/>
        <v>43738</v>
      </c>
      <c r="CI118" s="670">
        <f>'Information Input'!$H$35</f>
        <v>43555</v>
      </c>
      <c r="CJ118" s="669" t="str">
        <f>'Information Input'!$J$22</f>
        <v>Quarterly</v>
      </c>
      <c r="CK118" s="670">
        <f>'Information Input'!$H$30</f>
        <v>43555</v>
      </c>
      <c r="CL118" s="669">
        <f>'Information Input'!$J$18</f>
        <v>2019</v>
      </c>
      <c r="CM118" s="1001" t="s">
        <v>365</v>
      </c>
      <c r="CN118" s="1000" t="s">
        <v>370</v>
      </c>
      <c r="CO118" s="660" t="s">
        <v>462</v>
      </c>
      <c r="CP118" s="660" t="str">
        <f t="shared" si="44"/>
        <v>Health Care</v>
      </c>
      <c r="CQ118" s="669">
        <v>37</v>
      </c>
      <c r="CR118" s="660" t="s">
        <v>553</v>
      </c>
      <c r="CS118" s="660" t="s">
        <v>152</v>
      </c>
      <c r="CT118" s="1002">
        <f>'Report 1'!$E$18</f>
        <v>0</v>
      </c>
      <c r="CU118" s="1003">
        <f>SUMIF('Report 4A'!$G$16:$G$95,$CQ118,'Report 4A'!$M$16:$M$95)</f>
        <v>0</v>
      </c>
      <c r="CV118" s="1004">
        <f t="shared" si="45"/>
        <v>0</v>
      </c>
      <c r="CX118" s="664" t="s">
        <v>463</v>
      </c>
      <c r="CY118" s="655" t="s">
        <v>286</v>
      </c>
      <c r="CZ118" s="655" t="str">
        <f>'Information Input'!$M$14</f>
        <v xml:space="preserve">      -      </v>
      </c>
      <c r="DA118" s="656">
        <f>'Information Input'!$H$35</f>
        <v>43555</v>
      </c>
      <c r="DB118" s="655" t="str">
        <f>'Information Input'!$J$22</f>
        <v>Quarterly</v>
      </c>
      <c r="DC118" s="670">
        <f>'Information Input'!$H$30</f>
        <v>43555</v>
      </c>
      <c r="DD118" s="671" t="str">
        <f t="shared" si="46"/>
        <v>201605</v>
      </c>
      <c r="DE118" s="659" t="s">
        <v>462</v>
      </c>
      <c r="DF118" s="659" t="s">
        <v>456</v>
      </c>
      <c r="DG118" s="662">
        <f>'Report 5H'!$AK$55</f>
        <v>0</v>
      </c>
      <c r="DH118" s="668">
        <f>'Report 5H'!$AK$56</f>
        <v>0</v>
      </c>
      <c r="DI118" s="662">
        <f>'Report 5H'!$AK$57</f>
        <v>0</v>
      </c>
      <c r="DJ118" s="662">
        <f>'Report 5H'!$AK$58</f>
        <v>0</v>
      </c>
      <c r="DK118" s="662">
        <f>'Report 5H'!$AK$59</f>
        <v>0</v>
      </c>
      <c r="DL118" s="662">
        <f>'Report 5H'!$AK$60</f>
        <v>0</v>
      </c>
      <c r="DM118" s="662">
        <f>'Report 5H'!$AK$61</f>
        <v>0</v>
      </c>
      <c r="DN118" s="662">
        <f>'Report 5H'!$AK$62</f>
        <v>0</v>
      </c>
      <c r="DO118" s="662">
        <f>'Report 5H'!$AK$63</f>
        <v>0</v>
      </c>
      <c r="DP118" s="662">
        <f>'Report 5H'!$AK$64</f>
        <v>0</v>
      </c>
      <c r="DQ118" s="662">
        <f>'Report 5H'!$AK$65</f>
        <v>0</v>
      </c>
    </row>
    <row r="119" spans="2:121">
      <c r="B119" s="653" t="s">
        <v>463</v>
      </c>
      <c r="C119" s="654">
        <v>1</v>
      </c>
      <c r="D119" s="655" t="str">
        <f>'Information Input'!$M$14</f>
        <v xml:space="preserve">      -      </v>
      </c>
      <c r="E119" s="655" t="s">
        <v>25</v>
      </c>
      <c r="F119" s="656">
        <f t="shared" si="47"/>
        <v>43556</v>
      </c>
      <c r="G119" s="656">
        <f t="shared" si="48"/>
        <v>43646</v>
      </c>
      <c r="H119" s="656">
        <f>'Information Input'!$H$35</f>
        <v>43555</v>
      </c>
      <c r="I119" s="655" t="str">
        <f>'Information Input'!$J$22</f>
        <v>Quarterly</v>
      </c>
      <c r="J119" s="656">
        <f>'Information Input'!$H$30</f>
        <v>43555</v>
      </c>
      <c r="K119" s="655">
        <f>'Information Input'!$J$18</f>
        <v>2019</v>
      </c>
      <c r="L119" s="657" t="s">
        <v>365</v>
      </c>
      <c r="M119" s="658" t="s">
        <v>370</v>
      </c>
      <c r="N119" s="659" t="s">
        <v>462</v>
      </c>
      <c r="O119" s="660" t="s">
        <v>446</v>
      </c>
      <c r="P119" s="655">
        <v>38</v>
      </c>
      <c r="Q119" s="667" t="s">
        <v>554</v>
      </c>
      <c r="R119" s="659" t="s">
        <v>156</v>
      </c>
      <c r="S119" s="661">
        <f>'Report 1'!$D$18</f>
        <v>0</v>
      </c>
      <c r="T119" s="662">
        <f>'Report 1'!$D$58</f>
        <v>0</v>
      </c>
      <c r="U119" s="663">
        <f>'Report 1'!$D$144</f>
        <v>0</v>
      </c>
      <c r="AL119" s="664" t="s">
        <v>463</v>
      </c>
      <c r="AM119" s="665">
        <v>2</v>
      </c>
      <c r="AN119" s="665" t="str">
        <f>'Information Input'!$M$14</f>
        <v xml:space="preserve">      -      </v>
      </c>
      <c r="AO119" s="665" t="s">
        <v>26</v>
      </c>
      <c r="AP119" s="656">
        <f t="shared" si="42"/>
        <v>43647</v>
      </c>
      <c r="AQ119" s="656">
        <f t="shared" si="43"/>
        <v>43738</v>
      </c>
      <c r="AR119" s="656">
        <f>'Information Input'!$H$35</f>
        <v>43555</v>
      </c>
      <c r="AS119" s="665" t="str">
        <f>'Information Input'!$J$22</f>
        <v>Quarterly</v>
      </c>
      <c r="AT119" s="656">
        <f>'Information Input'!$H$30</f>
        <v>43555</v>
      </c>
      <c r="AU119" s="665">
        <f>'Information Input'!$J$18</f>
        <v>2019</v>
      </c>
      <c r="AV119" s="665">
        <v>208</v>
      </c>
      <c r="AW119" s="665" t="s">
        <v>370</v>
      </c>
      <c r="AX119" s="665" t="s">
        <v>462</v>
      </c>
      <c r="AY119" s="666" t="s">
        <v>446</v>
      </c>
      <c r="AZ119" s="665">
        <v>34</v>
      </c>
      <c r="BA119" s="667" t="s">
        <v>113</v>
      </c>
      <c r="BB119" s="661" t="s">
        <v>158</v>
      </c>
      <c r="BC119" s="668">
        <f>'Report 2'!$V$41</f>
        <v>0</v>
      </c>
      <c r="BD119" s="668">
        <f>'Report 2'!$W$41</f>
        <v>0</v>
      </c>
      <c r="BE119" s="668">
        <f>'Report 2'!$X$41</f>
        <v>0</v>
      </c>
      <c r="BF119" s="668">
        <f>'Report 2'!$Y$41</f>
        <v>0</v>
      </c>
      <c r="BG119" s="668">
        <f>'Report 2'!$Z$41</f>
        <v>0</v>
      </c>
      <c r="BH119" s="668">
        <f>'Report 2'!$AA$41</f>
        <v>0</v>
      </c>
      <c r="BI119" s="668">
        <f>'Report 2'!$AB$41</f>
        <v>0</v>
      </c>
      <c r="CC119" s="660" t="s">
        <v>463</v>
      </c>
      <c r="CD119" s="1000" t="s">
        <v>447</v>
      </c>
      <c r="CE119" s="1000" t="str">
        <f>'Information Input'!$M$14</f>
        <v xml:space="preserve">      -      </v>
      </c>
      <c r="CF119" s="669" t="s">
        <v>26</v>
      </c>
      <c r="CG119" s="670">
        <f t="shared" si="39"/>
        <v>43647</v>
      </c>
      <c r="CH119" s="670">
        <f t="shared" si="40"/>
        <v>43738</v>
      </c>
      <c r="CI119" s="670">
        <f>'Information Input'!$H$35</f>
        <v>43555</v>
      </c>
      <c r="CJ119" s="669" t="str">
        <f>'Information Input'!$J$22</f>
        <v>Quarterly</v>
      </c>
      <c r="CK119" s="670">
        <f>'Information Input'!$H$30</f>
        <v>43555</v>
      </c>
      <c r="CL119" s="669">
        <f>'Information Input'!$J$18</f>
        <v>2019</v>
      </c>
      <c r="CM119" s="1001" t="s">
        <v>365</v>
      </c>
      <c r="CN119" s="1000" t="s">
        <v>370</v>
      </c>
      <c r="CO119" s="660" t="s">
        <v>462</v>
      </c>
      <c r="CP119" s="660" t="str">
        <f t="shared" si="44"/>
        <v>Health Care</v>
      </c>
      <c r="CQ119" s="669">
        <v>38</v>
      </c>
      <c r="CR119" s="660" t="s">
        <v>554</v>
      </c>
      <c r="CS119" s="660" t="s">
        <v>156</v>
      </c>
      <c r="CT119" s="1002">
        <f>'Report 1'!$E$18</f>
        <v>0</v>
      </c>
      <c r="CU119" s="1003">
        <f>SUMIF('Report 4A'!$G$16:$G$95,$CQ119,'Report 4A'!$M$16:$M$95)</f>
        <v>0</v>
      </c>
      <c r="CV119" s="1004">
        <f t="shared" si="45"/>
        <v>0</v>
      </c>
      <c r="CX119" s="676" t="s">
        <v>463</v>
      </c>
      <c r="CY119" s="677" t="s">
        <v>286</v>
      </c>
      <c r="CZ119" s="677" t="str">
        <f>'Information Input'!$M$14</f>
        <v xml:space="preserve">      -      </v>
      </c>
      <c r="DA119" s="678">
        <f>'Information Input'!$H$35</f>
        <v>43555</v>
      </c>
      <c r="DB119" s="677" t="str">
        <f>'Information Input'!$J$22</f>
        <v>Quarterly</v>
      </c>
      <c r="DC119" s="679">
        <f>'Information Input'!$H$30</f>
        <v>43555</v>
      </c>
      <c r="DD119" s="680" t="str">
        <f t="shared" si="46"/>
        <v>201604</v>
      </c>
      <c r="DE119" s="681" t="s">
        <v>462</v>
      </c>
      <c r="DF119" s="681" t="s">
        <v>456</v>
      </c>
      <c r="DG119" s="682">
        <f>'Report 5H'!$AL$55</f>
        <v>0</v>
      </c>
      <c r="DH119" s="683">
        <f>'Report 5H'!$AL$56</f>
        <v>0</v>
      </c>
      <c r="DI119" s="682">
        <f>'Report 5H'!$AL$57</f>
        <v>0</v>
      </c>
      <c r="DJ119" s="682">
        <f>'Report 5H'!$AL$58</f>
        <v>0</v>
      </c>
      <c r="DK119" s="682">
        <f>'Report 5H'!$AL$59</f>
        <v>0</v>
      </c>
      <c r="DL119" s="682">
        <f>'Report 5H'!$AL$60</f>
        <v>0</v>
      </c>
      <c r="DM119" s="682">
        <f>'Report 5H'!$AL$61</f>
        <v>0</v>
      </c>
      <c r="DN119" s="682">
        <f>'Report 5H'!$AL$62</f>
        <v>0</v>
      </c>
      <c r="DO119" s="682">
        <f>'Report 5H'!$AL$63</f>
        <v>0</v>
      </c>
      <c r="DP119" s="682">
        <f>'Report 5H'!$AL$64</f>
        <v>0</v>
      </c>
      <c r="DQ119" s="682">
        <f>'Report 5H'!$AL$65</f>
        <v>0</v>
      </c>
    </row>
    <row r="120" spans="2:121">
      <c r="B120" s="653" t="s">
        <v>463</v>
      </c>
      <c r="C120" s="654">
        <v>1</v>
      </c>
      <c r="D120" s="655" t="str">
        <f>'Information Input'!$M$14</f>
        <v xml:space="preserve">      -      </v>
      </c>
      <c r="E120" s="655" t="s">
        <v>25</v>
      </c>
      <c r="F120" s="656">
        <f t="shared" si="47"/>
        <v>43556</v>
      </c>
      <c r="G120" s="656">
        <f t="shared" si="48"/>
        <v>43646</v>
      </c>
      <c r="H120" s="656">
        <f>'Information Input'!$H$35</f>
        <v>43555</v>
      </c>
      <c r="I120" s="655" t="str">
        <f>'Information Input'!$J$22</f>
        <v>Quarterly</v>
      </c>
      <c r="J120" s="656">
        <f>'Information Input'!$H$30</f>
        <v>43555</v>
      </c>
      <c r="K120" s="655">
        <f>'Information Input'!$J$18</f>
        <v>2019</v>
      </c>
      <c r="L120" s="657" t="s">
        <v>365</v>
      </c>
      <c r="M120" s="658" t="s">
        <v>370</v>
      </c>
      <c r="N120" s="659" t="s">
        <v>462</v>
      </c>
      <c r="O120" s="660" t="s">
        <v>446</v>
      </c>
      <c r="P120" s="655">
        <v>39</v>
      </c>
      <c r="Q120" s="659" t="s">
        <v>649</v>
      </c>
      <c r="R120" s="659" t="s">
        <v>156</v>
      </c>
      <c r="S120" s="661">
        <f>'Report 1'!$D$18</f>
        <v>0</v>
      </c>
      <c r="T120" s="662">
        <f>'Report 1'!$D$59</f>
        <v>0</v>
      </c>
      <c r="U120" s="663">
        <f>'Report 1'!$D$145</f>
        <v>0</v>
      </c>
      <c r="AL120" s="664" t="s">
        <v>463</v>
      </c>
      <c r="AM120" s="665">
        <v>2</v>
      </c>
      <c r="AN120" s="665" t="str">
        <f>'Information Input'!$M$14</f>
        <v xml:space="preserve">      -      </v>
      </c>
      <c r="AO120" s="665" t="s">
        <v>26</v>
      </c>
      <c r="AP120" s="656">
        <f t="shared" si="42"/>
        <v>43647</v>
      </c>
      <c r="AQ120" s="656">
        <f t="shared" si="43"/>
        <v>43738</v>
      </c>
      <c r="AR120" s="656">
        <f>'Information Input'!$H$35</f>
        <v>43555</v>
      </c>
      <c r="AS120" s="665" t="str">
        <f>'Information Input'!$J$22</f>
        <v>Quarterly</v>
      </c>
      <c r="AT120" s="656">
        <f>'Information Input'!$H$30</f>
        <v>43555</v>
      </c>
      <c r="AU120" s="665">
        <f>'Information Input'!$J$18</f>
        <v>2019</v>
      </c>
      <c r="AV120" s="665">
        <v>208</v>
      </c>
      <c r="AW120" s="665" t="s">
        <v>370</v>
      </c>
      <c r="AX120" s="665" t="s">
        <v>462</v>
      </c>
      <c r="AY120" s="666" t="s">
        <v>446</v>
      </c>
      <c r="AZ120" s="665">
        <v>35</v>
      </c>
      <c r="BA120" s="667" t="s">
        <v>133</v>
      </c>
      <c r="BB120" s="661" t="s">
        <v>151</v>
      </c>
      <c r="BC120" s="668">
        <f>'Report 2'!$V$42</f>
        <v>0</v>
      </c>
      <c r="BD120" s="668">
        <f>'Report 2'!$W$42</f>
        <v>0</v>
      </c>
      <c r="BE120" s="668">
        <f>'Report 2'!$X$42</f>
        <v>0</v>
      </c>
      <c r="BF120" s="668">
        <f>'Report 2'!$Y$42</f>
        <v>0</v>
      </c>
      <c r="BG120" s="668">
        <f>'Report 2'!$Z$42</f>
        <v>0</v>
      </c>
      <c r="BH120" s="668">
        <f>'Report 2'!$AA$42</f>
        <v>0</v>
      </c>
      <c r="BI120" s="668">
        <f>'Report 2'!$AB$42</f>
        <v>0</v>
      </c>
      <c r="CC120" s="660" t="s">
        <v>463</v>
      </c>
      <c r="CD120" s="1000" t="s">
        <v>447</v>
      </c>
      <c r="CE120" s="1000" t="str">
        <f>'Information Input'!$M$14</f>
        <v xml:space="preserve">      -      </v>
      </c>
      <c r="CF120" s="669" t="s">
        <v>26</v>
      </c>
      <c r="CG120" s="670">
        <f t="shared" si="39"/>
        <v>43647</v>
      </c>
      <c r="CH120" s="670">
        <f t="shared" si="40"/>
        <v>43738</v>
      </c>
      <c r="CI120" s="670">
        <f>'Information Input'!$H$35</f>
        <v>43555</v>
      </c>
      <c r="CJ120" s="669" t="str">
        <f>'Information Input'!$J$22</f>
        <v>Quarterly</v>
      </c>
      <c r="CK120" s="670">
        <f>'Information Input'!$H$30</f>
        <v>43555</v>
      </c>
      <c r="CL120" s="669">
        <f>'Information Input'!$J$18</f>
        <v>2019</v>
      </c>
      <c r="CM120" s="1001" t="s">
        <v>365</v>
      </c>
      <c r="CN120" s="1000" t="s">
        <v>370</v>
      </c>
      <c r="CO120" s="660" t="s">
        <v>462</v>
      </c>
      <c r="CP120" s="660" t="str">
        <f t="shared" si="44"/>
        <v>Health Care</v>
      </c>
      <c r="CQ120" s="669">
        <v>39</v>
      </c>
      <c r="CR120" s="660" t="s">
        <v>649</v>
      </c>
      <c r="CS120" s="660" t="s">
        <v>156</v>
      </c>
      <c r="CT120" s="1002">
        <f>'Report 1'!$E$18</f>
        <v>0</v>
      </c>
      <c r="CU120" s="1003">
        <f>SUMIF('Report 4A'!$G$16:$G$95,$CQ120,'Report 4A'!$M$16:$M$95)</f>
        <v>0</v>
      </c>
      <c r="CV120" s="1004">
        <f t="shared" si="45"/>
        <v>0</v>
      </c>
      <c r="CX120" s="645" t="s">
        <v>463</v>
      </c>
      <c r="CY120" s="635" t="s">
        <v>287</v>
      </c>
      <c r="CZ120" s="635" t="str">
        <f>'Information Input'!$M$14</f>
        <v xml:space="preserve">      -      </v>
      </c>
      <c r="DA120" s="637">
        <f>'Information Input'!$H$35</f>
        <v>43555</v>
      </c>
      <c r="DB120" s="635" t="str">
        <f>'Information Input'!$J$22</f>
        <v>Quarterly</v>
      </c>
      <c r="DC120" s="637">
        <f>'Information Input'!$H$30</f>
        <v>43555</v>
      </c>
      <c r="DD120" s="651" t="str">
        <f t="shared" si="46"/>
        <v>201903</v>
      </c>
      <c r="DE120" s="640" t="s">
        <v>462</v>
      </c>
      <c r="DF120" s="640" t="s">
        <v>457</v>
      </c>
      <c r="DG120" s="643">
        <f>'Report 5I'!$C$55</f>
        <v>0</v>
      </c>
      <c r="DH120" s="649">
        <f>'Report 5I'!$C$56</f>
        <v>0</v>
      </c>
      <c r="DI120" s="643">
        <f>'Report 5I'!$C$57</f>
        <v>0</v>
      </c>
      <c r="DJ120" s="643">
        <f>'Report 5I'!$C$58</f>
        <v>0</v>
      </c>
      <c r="DK120" s="643">
        <f>'Report 5I'!$C$59</f>
        <v>0</v>
      </c>
      <c r="DL120" s="643">
        <f>'Report 5I'!$C$60</f>
        <v>0</v>
      </c>
      <c r="DM120" s="643">
        <f>'Report 5I'!$C$61</f>
        <v>0</v>
      </c>
      <c r="DN120" s="643">
        <f>'Report 5I'!$C$62</f>
        <v>0</v>
      </c>
      <c r="DO120" s="643">
        <f>'Report 5I'!$C$63</f>
        <v>0</v>
      </c>
      <c r="DP120" s="643">
        <f>'Report 5I'!$C$64</f>
        <v>0</v>
      </c>
      <c r="DQ120" s="643">
        <f>'Report 5I'!$C$65</f>
        <v>0</v>
      </c>
    </row>
    <row r="121" spans="2:121">
      <c r="B121" s="653" t="s">
        <v>463</v>
      </c>
      <c r="C121" s="654">
        <v>1</v>
      </c>
      <c r="D121" s="655" t="str">
        <f>'Information Input'!$M$14</f>
        <v xml:space="preserve">      -      </v>
      </c>
      <c r="E121" s="655" t="s">
        <v>25</v>
      </c>
      <c r="F121" s="656">
        <f t="shared" si="47"/>
        <v>43556</v>
      </c>
      <c r="G121" s="656">
        <f t="shared" si="48"/>
        <v>43646</v>
      </c>
      <c r="H121" s="656">
        <f>'Information Input'!$H$35</f>
        <v>43555</v>
      </c>
      <c r="I121" s="655" t="str">
        <f>'Information Input'!$J$22</f>
        <v>Quarterly</v>
      </c>
      <c r="J121" s="656">
        <f>'Information Input'!$H$30</f>
        <v>43555</v>
      </c>
      <c r="K121" s="655">
        <f>'Information Input'!$J$18</f>
        <v>2019</v>
      </c>
      <c r="L121" s="657" t="s">
        <v>365</v>
      </c>
      <c r="M121" s="658" t="s">
        <v>370</v>
      </c>
      <c r="N121" s="659" t="s">
        <v>462</v>
      </c>
      <c r="O121" s="660" t="s">
        <v>446</v>
      </c>
      <c r="P121" s="655">
        <v>40</v>
      </c>
      <c r="Q121" s="659" t="s">
        <v>650</v>
      </c>
      <c r="R121" s="659" t="s">
        <v>158</v>
      </c>
      <c r="S121" s="661">
        <f>'Report 1'!$D$18</f>
        <v>0</v>
      </c>
      <c r="T121" s="662">
        <f>'Report 1'!$D$60</f>
        <v>0</v>
      </c>
      <c r="U121" s="663">
        <f>'Report 1'!$D$146</f>
        <v>0</v>
      </c>
      <c r="AL121" s="664" t="s">
        <v>463</v>
      </c>
      <c r="AM121" s="665">
        <v>2</v>
      </c>
      <c r="AN121" s="665" t="str">
        <f>'Information Input'!$M$14</f>
        <v xml:space="preserve">      -      </v>
      </c>
      <c r="AO121" s="665" t="s">
        <v>26</v>
      </c>
      <c r="AP121" s="656">
        <f t="shared" si="42"/>
        <v>43647</v>
      </c>
      <c r="AQ121" s="656">
        <f t="shared" si="43"/>
        <v>43738</v>
      </c>
      <c r="AR121" s="656">
        <f>'Information Input'!$H$35</f>
        <v>43555</v>
      </c>
      <c r="AS121" s="665" t="str">
        <f>'Information Input'!$J$22</f>
        <v>Quarterly</v>
      </c>
      <c r="AT121" s="656">
        <f>'Information Input'!$H$30</f>
        <v>43555</v>
      </c>
      <c r="AU121" s="665">
        <f>'Information Input'!$J$18</f>
        <v>2019</v>
      </c>
      <c r="AV121" s="665">
        <v>208</v>
      </c>
      <c r="AW121" s="665" t="s">
        <v>370</v>
      </c>
      <c r="AX121" s="665" t="s">
        <v>462</v>
      </c>
      <c r="AY121" s="666" t="s">
        <v>446</v>
      </c>
      <c r="AZ121" s="665">
        <v>36</v>
      </c>
      <c r="BA121" s="667" t="s">
        <v>552</v>
      </c>
      <c r="BB121" s="661" t="s">
        <v>151</v>
      </c>
      <c r="BC121" s="668">
        <f>'Report 2'!$V$43</f>
        <v>0</v>
      </c>
      <c r="BD121" s="668">
        <f>'Report 2'!$W$43</f>
        <v>0</v>
      </c>
      <c r="BE121" s="668">
        <f>'Report 2'!$X$43</f>
        <v>0</v>
      </c>
      <c r="BF121" s="668">
        <f>'Report 2'!$Y$43</f>
        <v>0</v>
      </c>
      <c r="BG121" s="668">
        <f>'Report 2'!$Z$43</f>
        <v>0</v>
      </c>
      <c r="BH121" s="668">
        <f>'Report 2'!$AA$43</f>
        <v>0</v>
      </c>
      <c r="BI121" s="668">
        <f>'Report 2'!$AB$43</f>
        <v>0</v>
      </c>
      <c r="CC121" s="660" t="s">
        <v>463</v>
      </c>
      <c r="CD121" s="1000" t="s">
        <v>447</v>
      </c>
      <c r="CE121" s="1000" t="str">
        <f>'Information Input'!$M$14</f>
        <v xml:space="preserve">      -      </v>
      </c>
      <c r="CF121" s="669" t="s">
        <v>26</v>
      </c>
      <c r="CG121" s="670">
        <f t="shared" si="39"/>
        <v>43647</v>
      </c>
      <c r="CH121" s="670">
        <f t="shared" si="40"/>
        <v>43738</v>
      </c>
      <c r="CI121" s="670">
        <f>'Information Input'!$H$35</f>
        <v>43555</v>
      </c>
      <c r="CJ121" s="669" t="str">
        <f>'Information Input'!$J$22</f>
        <v>Quarterly</v>
      </c>
      <c r="CK121" s="670">
        <f>'Information Input'!$H$30</f>
        <v>43555</v>
      </c>
      <c r="CL121" s="669">
        <f>'Information Input'!$J$18</f>
        <v>2019</v>
      </c>
      <c r="CM121" s="1001" t="s">
        <v>365</v>
      </c>
      <c r="CN121" s="1000" t="s">
        <v>370</v>
      </c>
      <c r="CO121" s="660" t="s">
        <v>462</v>
      </c>
      <c r="CP121" s="660" t="str">
        <f t="shared" si="44"/>
        <v>Health Care</v>
      </c>
      <c r="CQ121" s="669">
        <v>40</v>
      </c>
      <c r="CR121" s="660" t="s">
        <v>650</v>
      </c>
      <c r="CS121" s="660" t="s">
        <v>158</v>
      </c>
      <c r="CT121" s="1002">
        <f>'Report 1'!$E$18</f>
        <v>0</v>
      </c>
      <c r="CU121" s="1003">
        <f>SUMIF('Report 4A'!$G$16:$G$95,$CQ121,'Report 4A'!$M$16:$M$95)</f>
        <v>0</v>
      </c>
      <c r="CV121" s="1004">
        <f t="shared" si="45"/>
        <v>0</v>
      </c>
      <c r="CX121" s="664" t="s">
        <v>463</v>
      </c>
      <c r="CY121" s="655" t="s">
        <v>287</v>
      </c>
      <c r="CZ121" s="655" t="str">
        <f>'Information Input'!$M$14</f>
        <v xml:space="preserve">      -      </v>
      </c>
      <c r="DA121" s="656">
        <f>'Information Input'!$H$35</f>
        <v>43555</v>
      </c>
      <c r="DB121" s="655" t="str">
        <f>'Information Input'!$J$22</f>
        <v>Quarterly</v>
      </c>
      <c r="DC121" s="670">
        <f>'Information Input'!$H$30</f>
        <v>43555</v>
      </c>
      <c r="DD121" s="671" t="str">
        <f t="shared" si="46"/>
        <v>201902</v>
      </c>
      <c r="DE121" s="659" t="s">
        <v>462</v>
      </c>
      <c r="DF121" s="659" t="s">
        <v>457</v>
      </c>
      <c r="DG121" s="662">
        <f>'Report 5I'!$D$55</f>
        <v>0</v>
      </c>
      <c r="DH121" s="668">
        <f>'Report 5I'!$D$56</f>
        <v>0</v>
      </c>
      <c r="DI121" s="662">
        <f>'Report 5I'!$D$57</f>
        <v>0</v>
      </c>
      <c r="DJ121" s="662">
        <f>'Report 5I'!$D$58</f>
        <v>0</v>
      </c>
      <c r="DK121" s="662">
        <f>'Report 5I'!$D$59</f>
        <v>0</v>
      </c>
      <c r="DL121" s="662">
        <f>'Report 5I'!$D$60</f>
        <v>0</v>
      </c>
      <c r="DM121" s="662">
        <f>'Report 5I'!$D$61</f>
        <v>0</v>
      </c>
      <c r="DN121" s="662">
        <f>'Report 5I'!$D$62</f>
        <v>0</v>
      </c>
      <c r="DO121" s="662">
        <f>'Report 5I'!$D$63</f>
        <v>0</v>
      </c>
      <c r="DP121" s="662">
        <f>'Report 5I'!$D$64</f>
        <v>0</v>
      </c>
      <c r="DQ121" s="662">
        <f>'Report 5I'!$D$65</f>
        <v>0</v>
      </c>
    </row>
    <row r="122" spans="2:121">
      <c r="B122" s="653" t="s">
        <v>463</v>
      </c>
      <c r="C122" s="654">
        <v>1</v>
      </c>
      <c r="D122" s="655" t="str">
        <f>'Information Input'!$M$14</f>
        <v xml:space="preserve">      -      </v>
      </c>
      <c r="E122" s="655" t="s">
        <v>25</v>
      </c>
      <c r="F122" s="656">
        <f t="shared" si="47"/>
        <v>43556</v>
      </c>
      <c r="G122" s="656">
        <f t="shared" si="48"/>
        <v>43646</v>
      </c>
      <c r="H122" s="656">
        <f>'Information Input'!$H$35</f>
        <v>43555</v>
      </c>
      <c r="I122" s="655" t="str">
        <f>'Information Input'!$J$22</f>
        <v>Quarterly</v>
      </c>
      <c r="J122" s="656">
        <f>'Information Input'!$H$30</f>
        <v>43555</v>
      </c>
      <c r="K122" s="655">
        <f>'Information Input'!$J$18</f>
        <v>2019</v>
      </c>
      <c r="L122" s="657" t="s">
        <v>365</v>
      </c>
      <c r="M122" s="658" t="s">
        <v>370</v>
      </c>
      <c r="N122" s="659" t="s">
        <v>462</v>
      </c>
      <c r="O122" s="660" t="s">
        <v>446</v>
      </c>
      <c r="P122" s="655">
        <v>41</v>
      </c>
      <c r="Q122" s="659" t="s">
        <v>651</v>
      </c>
      <c r="R122" s="659" t="s">
        <v>158</v>
      </c>
      <c r="S122" s="661">
        <f>'Report 1'!$D$18</f>
        <v>0</v>
      </c>
      <c r="T122" s="662">
        <f>'Report 1'!$D$61</f>
        <v>0</v>
      </c>
      <c r="U122" s="663">
        <f>'Report 1'!$D$147</f>
        <v>0</v>
      </c>
      <c r="AL122" s="664" t="s">
        <v>463</v>
      </c>
      <c r="AM122" s="665">
        <v>2</v>
      </c>
      <c r="AN122" s="665" t="str">
        <f>'Information Input'!$M$14</f>
        <v xml:space="preserve">      -      </v>
      </c>
      <c r="AO122" s="665" t="s">
        <v>26</v>
      </c>
      <c r="AP122" s="656">
        <f t="shared" si="42"/>
        <v>43647</v>
      </c>
      <c r="AQ122" s="656">
        <f t="shared" si="43"/>
        <v>43738</v>
      </c>
      <c r="AR122" s="656">
        <f>'Information Input'!$H$35</f>
        <v>43555</v>
      </c>
      <c r="AS122" s="665" t="str">
        <f>'Information Input'!$J$22</f>
        <v>Quarterly</v>
      </c>
      <c r="AT122" s="656">
        <f>'Information Input'!$H$30</f>
        <v>43555</v>
      </c>
      <c r="AU122" s="665">
        <f>'Information Input'!$J$18</f>
        <v>2019</v>
      </c>
      <c r="AV122" s="665">
        <v>208</v>
      </c>
      <c r="AW122" s="665" t="s">
        <v>370</v>
      </c>
      <c r="AX122" s="665" t="s">
        <v>462</v>
      </c>
      <c r="AY122" s="666" t="s">
        <v>446</v>
      </c>
      <c r="AZ122" s="665">
        <v>37</v>
      </c>
      <c r="BA122" s="667" t="s">
        <v>553</v>
      </c>
      <c r="BB122" s="661" t="s">
        <v>152</v>
      </c>
      <c r="BC122" s="668">
        <f>'Report 2'!$V$44</f>
        <v>0</v>
      </c>
      <c r="BD122" s="668">
        <f>'Report 2'!$W$44</f>
        <v>0</v>
      </c>
      <c r="BE122" s="668">
        <f>'Report 2'!$X$44</f>
        <v>0</v>
      </c>
      <c r="BF122" s="668">
        <f>'Report 2'!$Y$44</f>
        <v>0</v>
      </c>
      <c r="BG122" s="668">
        <f>'Report 2'!$Z$44</f>
        <v>0</v>
      </c>
      <c r="BH122" s="668">
        <f>'Report 2'!$AA$44</f>
        <v>0</v>
      </c>
      <c r="BI122" s="668">
        <f>'Report 2'!$AB$44</f>
        <v>0</v>
      </c>
      <c r="CC122" s="660" t="s">
        <v>463</v>
      </c>
      <c r="CD122" s="1000" t="s">
        <v>447</v>
      </c>
      <c r="CE122" s="1000" t="str">
        <f>'Information Input'!$M$14</f>
        <v xml:space="preserve">      -      </v>
      </c>
      <c r="CF122" s="669" t="s">
        <v>26</v>
      </c>
      <c r="CG122" s="670">
        <f t="shared" si="39"/>
        <v>43647</v>
      </c>
      <c r="CH122" s="670">
        <f t="shared" si="40"/>
        <v>43738</v>
      </c>
      <c r="CI122" s="670">
        <f>'Information Input'!$H$35</f>
        <v>43555</v>
      </c>
      <c r="CJ122" s="669" t="str">
        <f>'Information Input'!$J$22</f>
        <v>Quarterly</v>
      </c>
      <c r="CK122" s="670">
        <f>'Information Input'!$H$30</f>
        <v>43555</v>
      </c>
      <c r="CL122" s="669">
        <f>'Information Input'!$J$18</f>
        <v>2019</v>
      </c>
      <c r="CM122" s="1001" t="s">
        <v>365</v>
      </c>
      <c r="CN122" s="1000" t="s">
        <v>370</v>
      </c>
      <c r="CO122" s="660" t="s">
        <v>462</v>
      </c>
      <c r="CP122" s="660" t="str">
        <f t="shared" si="44"/>
        <v>Health Care</v>
      </c>
      <c r="CQ122" s="669">
        <v>41</v>
      </c>
      <c r="CR122" s="660" t="s">
        <v>651</v>
      </c>
      <c r="CS122" s="660" t="s">
        <v>158</v>
      </c>
      <c r="CT122" s="1002">
        <f>'Report 1'!$E$18</f>
        <v>0</v>
      </c>
      <c r="CU122" s="1003">
        <f>SUMIF('Report 4A'!$G$16:$G$95,$CQ122,'Report 4A'!$M$16:$M$95)</f>
        <v>0</v>
      </c>
      <c r="CV122" s="1004">
        <f t="shared" si="45"/>
        <v>0</v>
      </c>
      <c r="CX122" s="664" t="s">
        <v>463</v>
      </c>
      <c r="CY122" s="655" t="s">
        <v>287</v>
      </c>
      <c r="CZ122" s="655" t="str">
        <f>'Information Input'!$M$14</f>
        <v xml:space="preserve">      -      </v>
      </c>
      <c r="DA122" s="656">
        <f>'Information Input'!$H$35</f>
        <v>43555</v>
      </c>
      <c r="DB122" s="655" t="str">
        <f>'Information Input'!$J$22</f>
        <v>Quarterly</v>
      </c>
      <c r="DC122" s="670">
        <f>'Information Input'!$H$30</f>
        <v>43555</v>
      </c>
      <c r="DD122" s="671" t="str">
        <f t="shared" si="46"/>
        <v>201901</v>
      </c>
      <c r="DE122" s="659" t="s">
        <v>462</v>
      </c>
      <c r="DF122" s="659" t="s">
        <v>457</v>
      </c>
      <c r="DG122" s="662">
        <f>'Report 5I'!$E$55</f>
        <v>0</v>
      </c>
      <c r="DH122" s="668">
        <f>'Report 5I'!$E$56</f>
        <v>0</v>
      </c>
      <c r="DI122" s="662">
        <f>'Report 5I'!$E$57</f>
        <v>0</v>
      </c>
      <c r="DJ122" s="662">
        <f>'Report 5I'!$E$58</f>
        <v>0</v>
      </c>
      <c r="DK122" s="662">
        <f>'Report 5I'!$E$59</f>
        <v>0</v>
      </c>
      <c r="DL122" s="662">
        <f>'Report 5I'!$E$60</f>
        <v>0</v>
      </c>
      <c r="DM122" s="662">
        <f>'Report 5I'!$E$61</f>
        <v>0</v>
      </c>
      <c r="DN122" s="662">
        <f>'Report 5I'!$E$62</f>
        <v>0</v>
      </c>
      <c r="DO122" s="662">
        <f>'Report 5I'!$E$63</f>
        <v>0</v>
      </c>
      <c r="DP122" s="662">
        <f>'Report 5I'!$E$64</f>
        <v>0</v>
      </c>
      <c r="DQ122" s="662">
        <f>'Report 5I'!$E$65</f>
        <v>0</v>
      </c>
    </row>
    <row r="123" spans="2:121">
      <c r="B123" s="653" t="s">
        <v>463</v>
      </c>
      <c r="C123" s="654">
        <v>1</v>
      </c>
      <c r="D123" s="655" t="str">
        <f>'Information Input'!$M$14</f>
        <v xml:space="preserve">      -      </v>
      </c>
      <c r="E123" s="655" t="s">
        <v>25</v>
      </c>
      <c r="F123" s="656">
        <f t="shared" si="47"/>
        <v>43556</v>
      </c>
      <c r="G123" s="656">
        <f t="shared" si="48"/>
        <v>43646</v>
      </c>
      <c r="H123" s="656">
        <f>'Information Input'!$H$35</f>
        <v>43555</v>
      </c>
      <c r="I123" s="655" t="str">
        <f>'Information Input'!$J$22</f>
        <v>Quarterly</v>
      </c>
      <c r="J123" s="656">
        <f>'Information Input'!$H$30</f>
        <v>43555</v>
      </c>
      <c r="K123" s="655">
        <f>'Information Input'!$J$18</f>
        <v>2019</v>
      </c>
      <c r="L123" s="657" t="s">
        <v>365</v>
      </c>
      <c r="M123" s="658" t="s">
        <v>370</v>
      </c>
      <c r="N123" s="659" t="s">
        <v>462</v>
      </c>
      <c r="O123" s="660" t="s">
        <v>446</v>
      </c>
      <c r="P123" s="655">
        <v>42</v>
      </c>
      <c r="Q123" s="667" t="s">
        <v>617</v>
      </c>
      <c r="R123" s="659" t="s">
        <v>156</v>
      </c>
      <c r="S123" s="661">
        <f>'Report 1'!$D$18</f>
        <v>0</v>
      </c>
      <c r="T123" s="662">
        <f>'Report 1'!$D$62</f>
        <v>0</v>
      </c>
      <c r="U123" s="663">
        <f>'Report 1'!$D$148</f>
        <v>0</v>
      </c>
      <c r="AL123" s="664" t="s">
        <v>463</v>
      </c>
      <c r="AM123" s="665">
        <v>2</v>
      </c>
      <c r="AN123" s="665" t="str">
        <f>'Information Input'!$M$14</f>
        <v xml:space="preserve">      -      </v>
      </c>
      <c r="AO123" s="665" t="s">
        <v>26</v>
      </c>
      <c r="AP123" s="656">
        <f t="shared" si="42"/>
        <v>43647</v>
      </c>
      <c r="AQ123" s="656">
        <f t="shared" si="43"/>
        <v>43738</v>
      </c>
      <c r="AR123" s="656">
        <f>'Information Input'!$H$35</f>
        <v>43555</v>
      </c>
      <c r="AS123" s="665" t="str">
        <f>'Information Input'!$J$22</f>
        <v>Quarterly</v>
      </c>
      <c r="AT123" s="656">
        <f>'Information Input'!$H$30</f>
        <v>43555</v>
      </c>
      <c r="AU123" s="665">
        <f>'Information Input'!$J$18</f>
        <v>2019</v>
      </c>
      <c r="AV123" s="665">
        <v>208</v>
      </c>
      <c r="AW123" s="665" t="s">
        <v>370</v>
      </c>
      <c r="AX123" s="665" t="s">
        <v>462</v>
      </c>
      <c r="AY123" s="666" t="s">
        <v>446</v>
      </c>
      <c r="AZ123" s="665">
        <v>38</v>
      </c>
      <c r="BA123" s="667" t="s">
        <v>554</v>
      </c>
      <c r="BB123" s="661" t="s">
        <v>156</v>
      </c>
      <c r="BC123" s="668">
        <f>'Report 2'!$V$45</f>
        <v>0</v>
      </c>
      <c r="BD123" s="668">
        <f>'Report 2'!$W$45</f>
        <v>0</v>
      </c>
      <c r="BE123" s="668">
        <f>'Report 2'!$X$45</f>
        <v>0</v>
      </c>
      <c r="BF123" s="668">
        <f>'Report 2'!$Y$45</f>
        <v>0</v>
      </c>
      <c r="BG123" s="668">
        <f>'Report 2'!$Z$45</f>
        <v>0</v>
      </c>
      <c r="BH123" s="668">
        <f>'Report 2'!$AA$45</f>
        <v>0</v>
      </c>
      <c r="BI123" s="668">
        <f>'Report 2'!$AB$45</f>
        <v>0</v>
      </c>
      <c r="CC123" s="660" t="s">
        <v>463</v>
      </c>
      <c r="CD123" s="1000" t="s">
        <v>447</v>
      </c>
      <c r="CE123" s="1000" t="str">
        <f>'Information Input'!$M$14</f>
        <v xml:space="preserve">      -      </v>
      </c>
      <c r="CF123" s="669" t="s">
        <v>26</v>
      </c>
      <c r="CG123" s="670">
        <f t="shared" ref="CG123:CG125" si="49">DATE(CL123,7,1)</f>
        <v>43647</v>
      </c>
      <c r="CH123" s="670">
        <f t="shared" ref="CH123:CH125" si="50">DATE(CL123,9,30)</f>
        <v>43738</v>
      </c>
      <c r="CI123" s="670">
        <f>'Information Input'!$H$35</f>
        <v>43555</v>
      </c>
      <c r="CJ123" s="669" t="str">
        <f>'Information Input'!$J$22</f>
        <v>Quarterly</v>
      </c>
      <c r="CK123" s="670">
        <f>'Information Input'!$H$30</f>
        <v>43555</v>
      </c>
      <c r="CL123" s="669">
        <f>'Information Input'!$J$18</f>
        <v>2019</v>
      </c>
      <c r="CM123" s="1001" t="s">
        <v>365</v>
      </c>
      <c r="CN123" s="1000" t="s">
        <v>370</v>
      </c>
      <c r="CO123" s="660" t="s">
        <v>462</v>
      </c>
      <c r="CP123" s="660" t="str">
        <f t="shared" ref="CP123" si="51">CP83</f>
        <v>Health Care</v>
      </c>
      <c r="CQ123" s="669">
        <v>42</v>
      </c>
      <c r="CR123" s="660" t="s">
        <v>617</v>
      </c>
      <c r="CS123" s="660" t="s">
        <v>156</v>
      </c>
      <c r="CT123" s="1002">
        <f>'Report 1'!$E$18</f>
        <v>0</v>
      </c>
      <c r="CU123" s="1003">
        <f>SUMIF('Report 4A'!$G$16:$G$95,$CQ123,'Report 4A'!$M$16:$M$95)</f>
        <v>0</v>
      </c>
      <c r="CV123" s="1004">
        <f t="shared" ref="CV123:CV125" si="52">IF(CT123&lt;&gt;0,CU123/CT123,0)</f>
        <v>0</v>
      </c>
      <c r="CX123" s="664" t="s">
        <v>463</v>
      </c>
      <c r="CY123" s="655" t="s">
        <v>287</v>
      </c>
      <c r="CZ123" s="655" t="str">
        <f>'Information Input'!$M$14</f>
        <v xml:space="preserve">      -      </v>
      </c>
      <c r="DA123" s="656">
        <f>'Information Input'!$H$35</f>
        <v>43555</v>
      </c>
      <c r="DB123" s="655" t="str">
        <f>'Information Input'!$J$22</f>
        <v>Quarterly</v>
      </c>
      <c r="DC123" s="670">
        <f>'Information Input'!$H$30</f>
        <v>43555</v>
      </c>
      <c r="DD123" s="671" t="str">
        <f t="shared" si="46"/>
        <v>201812</v>
      </c>
      <c r="DE123" s="659" t="s">
        <v>462</v>
      </c>
      <c r="DF123" s="659" t="s">
        <v>457</v>
      </c>
      <c r="DG123" s="662">
        <f>'Report 5I'!$F$55</f>
        <v>0</v>
      </c>
      <c r="DH123" s="668">
        <f>'Report 5I'!$F$56</f>
        <v>0</v>
      </c>
      <c r="DI123" s="662">
        <f>'Report 5I'!$F$57</f>
        <v>0</v>
      </c>
      <c r="DJ123" s="662">
        <f>'Report 5I'!$F$58</f>
        <v>0</v>
      </c>
      <c r="DK123" s="662">
        <f>'Report 5I'!$F$59</f>
        <v>0</v>
      </c>
      <c r="DL123" s="662">
        <f>'Report 5I'!$F$60</f>
        <v>0</v>
      </c>
      <c r="DM123" s="662">
        <f>'Report 5I'!$F$61</f>
        <v>0</v>
      </c>
      <c r="DN123" s="662">
        <f>'Report 5I'!$F$62</f>
        <v>0</v>
      </c>
      <c r="DO123" s="662">
        <f>'Report 5I'!$F$63</f>
        <v>0</v>
      </c>
      <c r="DP123" s="662">
        <f>'Report 5I'!$F$64</f>
        <v>0</v>
      </c>
      <c r="DQ123" s="662">
        <f>'Report 5I'!$F$65</f>
        <v>0</v>
      </c>
    </row>
    <row r="124" spans="2:121">
      <c r="B124" s="653" t="s">
        <v>463</v>
      </c>
      <c r="C124" s="654">
        <v>1</v>
      </c>
      <c r="D124" s="655" t="str">
        <f>'Information Input'!$M$14</f>
        <v xml:space="preserve">      -      </v>
      </c>
      <c r="E124" s="655" t="s">
        <v>25</v>
      </c>
      <c r="F124" s="656">
        <f t="shared" si="47"/>
        <v>43556</v>
      </c>
      <c r="G124" s="656">
        <f t="shared" si="48"/>
        <v>43646</v>
      </c>
      <c r="H124" s="656">
        <f>'Information Input'!$H$35</f>
        <v>43555</v>
      </c>
      <c r="I124" s="655" t="str">
        <f>'Information Input'!$J$22</f>
        <v>Quarterly</v>
      </c>
      <c r="J124" s="656">
        <f>'Information Input'!$H$30</f>
        <v>43555</v>
      </c>
      <c r="K124" s="655">
        <f>'Information Input'!$J$18</f>
        <v>2019</v>
      </c>
      <c r="L124" s="657" t="s">
        <v>365</v>
      </c>
      <c r="M124" s="658" t="s">
        <v>370</v>
      </c>
      <c r="N124" s="659" t="s">
        <v>462</v>
      </c>
      <c r="O124" s="660" t="s">
        <v>446</v>
      </c>
      <c r="P124" s="655">
        <v>43</v>
      </c>
      <c r="Q124" s="667" t="s">
        <v>644</v>
      </c>
      <c r="R124" s="659" t="s">
        <v>156</v>
      </c>
      <c r="S124" s="661">
        <f>'Report 1'!$D$18</f>
        <v>0</v>
      </c>
      <c r="T124" s="662">
        <f>'Report 1'!$D$63</f>
        <v>0</v>
      </c>
      <c r="U124" s="663">
        <f>'Report 1'!$D$149</f>
        <v>0</v>
      </c>
      <c r="AL124" s="664" t="s">
        <v>463</v>
      </c>
      <c r="AM124" s="665">
        <v>2</v>
      </c>
      <c r="AN124" s="665" t="str">
        <f>'Information Input'!$M$14</f>
        <v xml:space="preserve">      -      </v>
      </c>
      <c r="AO124" s="665" t="s">
        <v>26</v>
      </c>
      <c r="AP124" s="656">
        <f t="shared" si="42"/>
        <v>43647</v>
      </c>
      <c r="AQ124" s="656">
        <f t="shared" si="43"/>
        <v>43738</v>
      </c>
      <c r="AR124" s="656">
        <f>'Information Input'!$H$35</f>
        <v>43555</v>
      </c>
      <c r="AS124" s="665" t="str">
        <f>'Information Input'!$J$22</f>
        <v>Quarterly</v>
      </c>
      <c r="AT124" s="656">
        <f>'Information Input'!$H$30</f>
        <v>43555</v>
      </c>
      <c r="AU124" s="665">
        <f>'Information Input'!$J$18</f>
        <v>2019</v>
      </c>
      <c r="AV124" s="665">
        <v>208</v>
      </c>
      <c r="AW124" s="665" t="s">
        <v>370</v>
      </c>
      <c r="AX124" s="665" t="s">
        <v>462</v>
      </c>
      <c r="AY124" s="666" t="s">
        <v>446</v>
      </c>
      <c r="AZ124" s="665">
        <v>39</v>
      </c>
      <c r="BA124" s="659" t="s">
        <v>649</v>
      </c>
      <c r="BB124" s="661" t="s">
        <v>156</v>
      </c>
      <c r="BC124" s="668">
        <f>'Report 2'!$V$46</f>
        <v>0</v>
      </c>
      <c r="BD124" s="668">
        <f>'Report 2'!$W$46</f>
        <v>0</v>
      </c>
      <c r="BE124" s="668">
        <f>'Report 2'!$X$46</f>
        <v>0</v>
      </c>
      <c r="BF124" s="668">
        <f>'Report 2'!$Y$46</f>
        <v>0</v>
      </c>
      <c r="BG124" s="668">
        <f>'Report 2'!$Z$46</f>
        <v>0</v>
      </c>
      <c r="BH124" s="668">
        <f>'Report 2'!$AA$46</f>
        <v>0</v>
      </c>
      <c r="BI124" s="668">
        <f>'Report 2'!$AB$46</f>
        <v>0</v>
      </c>
      <c r="CC124" s="660" t="s">
        <v>463</v>
      </c>
      <c r="CD124" s="1000" t="s">
        <v>447</v>
      </c>
      <c r="CE124" s="1000" t="str">
        <f>'Information Input'!$M$14</f>
        <v xml:space="preserve">      -      </v>
      </c>
      <c r="CF124" s="669" t="s">
        <v>26</v>
      </c>
      <c r="CG124" s="670">
        <f t="shared" si="49"/>
        <v>43647</v>
      </c>
      <c r="CH124" s="670">
        <f t="shared" si="50"/>
        <v>43738</v>
      </c>
      <c r="CI124" s="670">
        <f>'Information Input'!$H$35</f>
        <v>43555</v>
      </c>
      <c r="CJ124" s="669" t="str">
        <f>'Information Input'!$J$22</f>
        <v>Quarterly</v>
      </c>
      <c r="CK124" s="670">
        <f>'Information Input'!$H$30</f>
        <v>43555</v>
      </c>
      <c r="CL124" s="669">
        <f>'Information Input'!$J$18</f>
        <v>2019</v>
      </c>
      <c r="CM124" s="1001" t="s">
        <v>365</v>
      </c>
      <c r="CN124" s="1000" t="s">
        <v>370</v>
      </c>
      <c r="CO124" s="660" t="s">
        <v>462</v>
      </c>
      <c r="CP124" s="660" t="str">
        <f t="shared" ref="CP124" si="53">CP84</f>
        <v>Health Care</v>
      </c>
      <c r="CQ124" s="669">
        <v>43</v>
      </c>
      <c r="CR124" s="660" t="s">
        <v>644</v>
      </c>
      <c r="CS124" s="660" t="s">
        <v>156</v>
      </c>
      <c r="CT124" s="1002">
        <f>'Report 1'!$E$18</f>
        <v>0</v>
      </c>
      <c r="CU124" s="1003">
        <f>SUMIF('Report 4A'!$G$16:$G$95,$CQ124,'Report 4A'!$M$16:$M$95)</f>
        <v>0</v>
      </c>
      <c r="CV124" s="1004">
        <f t="shared" si="52"/>
        <v>0</v>
      </c>
      <c r="CX124" s="664" t="s">
        <v>463</v>
      </c>
      <c r="CY124" s="655" t="s">
        <v>287</v>
      </c>
      <c r="CZ124" s="655" t="str">
        <f>'Information Input'!$M$14</f>
        <v xml:space="preserve">      -      </v>
      </c>
      <c r="DA124" s="656">
        <f>'Information Input'!$H$35</f>
        <v>43555</v>
      </c>
      <c r="DB124" s="655" t="str">
        <f>'Information Input'!$J$22</f>
        <v>Quarterly</v>
      </c>
      <c r="DC124" s="670">
        <f>'Information Input'!$H$30</f>
        <v>43555</v>
      </c>
      <c r="DD124" s="671" t="str">
        <f t="shared" si="46"/>
        <v>201811</v>
      </c>
      <c r="DE124" s="659" t="s">
        <v>462</v>
      </c>
      <c r="DF124" s="659" t="s">
        <v>457</v>
      </c>
      <c r="DG124" s="662">
        <f>'Report 5I'!$G$55</f>
        <v>0</v>
      </c>
      <c r="DH124" s="668">
        <f>'Report 5I'!$G$56</f>
        <v>0</v>
      </c>
      <c r="DI124" s="662">
        <f>'Report 5I'!$G$57</f>
        <v>0</v>
      </c>
      <c r="DJ124" s="662">
        <f>'Report 5I'!$G$58</f>
        <v>0</v>
      </c>
      <c r="DK124" s="662">
        <f>'Report 5I'!$G$59</f>
        <v>0</v>
      </c>
      <c r="DL124" s="662">
        <f>'Report 5I'!$G$60</f>
        <v>0</v>
      </c>
      <c r="DM124" s="662">
        <f>'Report 5I'!$G$61</f>
        <v>0</v>
      </c>
      <c r="DN124" s="662">
        <f>'Report 5I'!$G$62</f>
        <v>0</v>
      </c>
      <c r="DO124" s="662">
        <f>'Report 5I'!$G$63</f>
        <v>0</v>
      </c>
      <c r="DP124" s="662">
        <f>'Report 5I'!$G$64</f>
        <v>0</v>
      </c>
      <c r="DQ124" s="662">
        <f>'Report 5I'!$G$65</f>
        <v>0</v>
      </c>
    </row>
    <row r="125" spans="2:121">
      <c r="B125" s="653" t="s">
        <v>463</v>
      </c>
      <c r="C125" s="654">
        <v>1</v>
      </c>
      <c r="D125" s="655" t="str">
        <f>'Information Input'!$M$14</f>
        <v xml:space="preserve">      -      </v>
      </c>
      <c r="E125" s="655" t="s">
        <v>25</v>
      </c>
      <c r="F125" s="656">
        <f t="shared" si="47"/>
        <v>43556</v>
      </c>
      <c r="G125" s="656">
        <f t="shared" si="48"/>
        <v>43646</v>
      </c>
      <c r="H125" s="656">
        <f>'Information Input'!$H$35</f>
        <v>43555</v>
      </c>
      <c r="I125" s="655" t="str">
        <f>'Information Input'!$J$22</f>
        <v>Quarterly</v>
      </c>
      <c r="J125" s="656">
        <f>'Information Input'!$H$30</f>
        <v>43555</v>
      </c>
      <c r="K125" s="655">
        <f>'Information Input'!$J$18</f>
        <v>2019</v>
      </c>
      <c r="L125" s="657" t="s">
        <v>365</v>
      </c>
      <c r="M125" s="658" t="s">
        <v>370</v>
      </c>
      <c r="N125" s="659" t="s">
        <v>462</v>
      </c>
      <c r="O125" s="660" t="s">
        <v>449</v>
      </c>
      <c r="P125" s="655">
        <v>44</v>
      </c>
      <c r="Q125" s="659" t="s">
        <v>363</v>
      </c>
      <c r="R125" s="659" t="s">
        <v>268</v>
      </c>
      <c r="S125" s="661">
        <f>'Report 1'!$D$18</f>
        <v>0</v>
      </c>
      <c r="T125" s="662">
        <f>'Report 1'!$D$64</f>
        <v>0</v>
      </c>
      <c r="U125" s="663">
        <f>'Report 1'!$D$150</f>
        <v>0</v>
      </c>
      <c r="AL125" s="664" t="s">
        <v>463</v>
      </c>
      <c r="AM125" s="665">
        <v>2</v>
      </c>
      <c r="AN125" s="665" t="str">
        <f>'Information Input'!$M$14</f>
        <v xml:space="preserve">      -      </v>
      </c>
      <c r="AO125" s="665" t="s">
        <v>26</v>
      </c>
      <c r="AP125" s="656">
        <f t="shared" si="42"/>
        <v>43647</v>
      </c>
      <c r="AQ125" s="656">
        <f t="shared" si="43"/>
        <v>43738</v>
      </c>
      <c r="AR125" s="656">
        <f>'Information Input'!$H$35</f>
        <v>43555</v>
      </c>
      <c r="AS125" s="665" t="str">
        <f>'Information Input'!$J$22</f>
        <v>Quarterly</v>
      </c>
      <c r="AT125" s="656">
        <f>'Information Input'!$H$30</f>
        <v>43555</v>
      </c>
      <c r="AU125" s="665">
        <f>'Information Input'!$J$18</f>
        <v>2019</v>
      </c>
      <c r="AV125" s="665">
        <v>208</v>
      </c>
      <c r="AW125" s="665" t="s">
        <v>370</v>
      </c>
      <c r="AX125" s="665" t="s">
        <v>462</v>
      </c>
      <c r="AY125" s="666" t="s">
        <v>446</v>
      </c>
      <c r="AZ125" s="665">
        <v>40</v>
      </c>
      <c r="BA125" s="659" t="s">
        <v>650</v>
      </c>
      <c r="BB125" s="661" t="s">
        <v>158</v>
      </c>
      <c r="BC125" s="668">
        <f>'Report 2'!$V$47</f>
        <v>0</v>
      </c>
      <c r="BD125" s="668">
        <f>'Report 2'!$W$47</f>
        <v>0</v>
      </c>
      <c r="BE125" s="668">
        <f>'Report 2'!$X$47</f>
        <v>0</v>
      </c>
      <c r="BF125" s="668">
        <f>'Report 2'!$Y$47</f>
        <v>0</v>
      </c>
      <c r="BG125" s="668">
        <f>'Report 2'!$Z$47</f>
        <v>0</v>
      </c>
      <c r="BH125" s="668">
        <f>'Report 2'!$AA$47</f>
        <v>0</v>
      </c>
      <c r="BI125" s="668">
        <f>'Report 2'!$AB$47</f>
        <v>0</v>
      </c>
      <c r="CC125" s="660" t="s">
        <v>463</v>
      </c>
      <c r="CD125" s="1000" t="s">
        <v>447</v>
      </c>
      <c r="CE125" s="1000" t="str">
        <f>'Information Input'!$M$14</f>
        <v xml:space="preserve">      -      </v>
      </c>
      <c r="CF125" s="669" t="s">
        <v>26</v>
      </c>
      <c r="CG125" s="670">
        <f t="shared" si="49"/>
        <v>43647</v>
      </c>
      <c r="CH125" s="670">
        <f t="shared" si="50"/>
        <v>43738</v>
      </c>
      <c r="CI125" s="670">
        <f>'Information Input'!$H$35</f>
        <v>43555</v>
      </c>
      <c r="CJ125" s="669" t="str">
        <f>'Information Input'!$J$22</f>
        <v>Quarterly</v>
      </c>
      <c r="CK125" s="670">
        <f>'Information Input'!$H$30</f>
        <v>43555</v>
      </c>
      <c r="CL125" s="669">
        <f>'Information Input'!$J$18</f>
        <v>2019</v>
      </c>
      <c r="CM125" s="1001" t="s">
        <v>365</v>
      </c>
      <c r="CN125" s="1000" t="s">
        <v>370</v>
      </c>
      <c r="CO125" s="660" t="s">
        <v>462</v>
      </c>
      <c r="CP125" s="660" t="str">
        <f t="shared" ref="CP125" si="54">CP85</f>
        <v>Additional Health Care</v>
      </c>
      <c r="CQ125" s="669">
        <v>45</v>
      </c>
      <c r="CR125" s="660" t="s">
        <v>166</v>
      </c>
      <c r="CS125" s="660" t="s">
        <v>268</v>
      </c>
      <c r="CT125" s="1002">
        <f>'Report 1'!$E$18</f>
        <v>0</v>
      </c>
      <c r="CU125" s="1003">
        <f>SUMIF('Report 4A'!$G$16:$G$95,$CQ125,'Report 4A'!$M$16:$M$95)</f>
        <v>0</v>
      </c>
      <c r="CV125" s="1004">
        <f t="shared" si="52"/>
        <v>0</v>
      </c>
      <c r="CX125" s="664" t="s">
        <v>463</v>
      </c>
      <c r="CY125" s="655" t="s">
        <v>287</v>
      </c>
      <c r="CZ125" s="655" t="str">
        <f>'Information Input'!$M$14</f>
        <v xml:space="preserve">      -      </v>
      </c>
      <c r="DA125" s="656">
        <f>'Information Input'!$H$35</f>
        <v>43555</v>
      </c>
      <c r="DB125" s="655" t="str">
        <f>'Information Input'!$J$22</f>
        <v>Quarterly</v>
      </c>
      <c r="DC125" s="670">
        <f>'Information Input'!$H$30</f>
        <v>43555</v>
      </c>
      <c r="DD125" s="671" t="str">
        <f t="shared" si="46"/>
        <v>201810</v>
      </c>
      <c r="DE125" s="659" t="s">
        <v>462</v>
      </c>
      <c r="DF125" s="659" t="s">
        <v>457</v>
      </c>
      <c r="DG125" s="662">
        <f>'Report 5I'!$H$55</f>
        <v>0</v>
      </c>
      <c r="DH125" s="668">
        <f>'Report 5I'!$H$56</f>
        <v>0</v>
      </c>
      <c r="DI125" s="662">
        <f>'Report 5I'!$H$57</f>
        <v>0</v>
      </c>
      <c r="DJ125" s="662">
        <f>'Report 5I'!$H$58</f>
        <v>0</v>
      </c>
      <c r="DK125" s="662">
        <f>'Report 5I'!$H$59</f>
        <v>0</v>
      </c>
      <c r="DL125" s="662">
        <f>'Report 5I'!$H$60</f>
        <v>0</v>
      </c>
      <c r="DM125" s="662">
        <f>'Report 5I'!$H$61</f>
        <v>0</v>
      </c>
      <c r="DN125" s="662">
        <f>'Report 5I'!$H$62</f>
        <v>0</v>
      </c>
      <c r="DO125" s="662">
        <f>'Report 5I'!$H$63</f>
        <v>0</v>
      </c>
      <c r="DP125" s="662">
        <f>'Report 5I'!$H$64</f>
        <v>0</v>
      </c>
      <c r="DQ125" s="662">
        <f>'Report 5I'!$H$65</f>
        <v>0</v>
      </c>
    </row>
    <row r="126" spans="2:121">
      <c r="B126" s="653" t="s">
        <v>463</v>
      </c>
      <c r="C126" s="654">
        <v>1</v>
      </c>
      <c r="D126" s="655" t="str">
        <f>'Information Input'!$M$14</f>
        <v xml:space="preserve">      -      </v>
      </c>
      <c r="E126" s="655" t="s">
        <v>25</v>
      </c>
      <c r="F126" s="656">
        <f t="shared" si="47"/>
        <v>43556</v>
      </c>
      <c r="G126" s="656">
        <f t="shared" si="48"/>
        <v>43646</v>
      </c>
      <c r="H126" s="656">
        <f>'Information Input'!$H$35</f>
        <v>43555</v>
      </c>
      <c r="I126" s="655" t="str">
        <f>'Information Input'!$J$22</f>
        <v>Quarterly</v>
      </c>
      <c r="J126" s="656">
        <f>'Information Input'!$H$30</f>
        <v>43555</v>
      </c>
      <c r="K126" s="655">
        <f>'Information Input'!$J$18</f>
        <v>2019</v>
      </c>
      <c r="L126" s="657" t="s">
        <v>365</v>
      </c>
      <c r="M126" s="658" t="s">
        <v>370</v>
      </c>
      <c r="N126" s="659" t="s">
        <v>462</v>
      </c>
      <c r="O126" s="660" t="s">
        <v>450</v>
      </c>
      <c r="P126" s="655">
        <v>45</v>
      </c>
      <c r="Q126" s="659" t="s">
        <v>166</v>
      </c>
      <c r="R126" s="659" t="s">
        <v>268</v>
      </c>
      <c r="S126" s="661">
        <f>'Report 1'!$D$18</f>
        <v>0</v>
      </c>
      <c r="T126" s="662">
        <f>'Report 1'!$D$65</f>
        <v>0</v>
      </c>
      <c r="U126" s="663">
        <f>'Report 1'!$D$151</f>
        <v>0</v>
      </c>
      <c r="AL126" s="664" t="s">
        <v>463</v>
      </c>
      <c r="AM126" s="665">
        <v>2</v>
      </c>
      <c r="AN126" s="665" t="str">
        <f>'Information Input'!$M$14</f>
        <v xml:space="preserve">      -      </v>
      </c>
      <c r="AO126" s="665" t="s">
        <v>26</v>
      </c>
      <c r="AP126" s="656">
        <f t="shared" si="42"/>
        <v>43647</v>
      </c>
      <c r="AQ126" s="656">
        <f t="shared" si="43"/>
        <v>43738</v>
      </c>
      <c r="AR126" s="656">
        <f>'Information Input'!$H$35</f>
        <v>43555</v>
      </c>
      <c r="AS126" s="665" t="str">
        <f>'Information Input'!$J$22</f>
        <v>Quarterly</v>
      </c>
      <c r="AT126" s="656">
        <f>'Information Input'!$H$30</f>
        <v>43555</v>
      </c>
      <c r="AU126" s="665">
        <f>'Information Input'!$J$18</f>
        <v>2019</v>
      </c>
      <c r="AV126" s="665">
        <v>208</v>
      </c>
      <c r="AW126" s="665" t="s">
        <v>370</v>
      </c>
      <c r="AX126" s="665" t="s">
        <v>462</v>
      </c>
      <c r="AY126" s="666" t="s">
        <v>446</v>
      </c>
      <c r="AZ126" s="665">
        <v>41</v>
      </c>
      <c r="BA126" s="659" t="s">
        <v>651</v>
      </c>
      <c r="BB126" s="661" t="s">
        <v>158</v>
      </c>
      <c r="BC126" s="668">
        <f>'Report 2'!$V$48</f>
        <v>0</v>
      </c>
      <c r="BD126" s="668">
        <f>'Report 2'!$W$48</f>
        <v>0</v>
      </c>
      <c r="BE126" s="668">
        <f>'Report 2'!$X$48</f>
        <v>0</v>
      </c>
      <c r="BF126" s="668">
        <f>'Report 2'!$Y$48</f>
        <v>0</v>
      </c>
      <c r="BG126" s="668">
        <f>'Report 2'!$Z$48</f>
        <v>0</v>
      </c>
      <c r="BH126" s="668">
        <f>'Report 2'!$AA$48</f>
        <v>0</v>
      </c>
      <c r="BI126" s="668">
        <f>'Report 2'!$AB$48</f>
        <v>0</v>
      </c>
      <c r="CC126" s="660" t="s">
        <v>463</v>
      </c>
      <c r="CD126" s="1000" t="s">
        <v>447</v>
      </c>
      <c r="CE126" s="1000" t="str">
        <f>'Information Input'!$M$14</f>
        <v xml:space="preserve">      -      </v>
      </c>
      <c r="CF126" s="669" t="s">
        <v>26</v>
      </c>
      <c r="CG126" s="670">
        <f t="shared" si="39"/>
        <v>43647</v>
      </c>
      <c r="CH126" s="670">
        <f t="shared" si="40"/>
        <v>43738</v>
      </c>
      <c r="CI126" s="670">
        <f>'Information Input'!$H$35</f>
        <v>43555</v>
      </c>
      <c r="CJ126" s="669" t="str">
        <f>'Information Input'!$J$22</f>
        <v>Quarterly</v>
      </c>
      <c r="CK126" s="670">
        <f>'Information Input'!$H$30</f>
        <v>43555</v>
      </c>
      <c r="CL126" s="669">
        <f>'Information Input'!$J$18</f>
        <v>2019</v>
      </c>
      <c r="CM126" s="1001" t="s">
        <v>365</v>
      </c>
      <c r="CN126" s="1000" t="s">
        <v>370</v>
      </c>
      <c r="CO126" s="660" t="s">
        <v>462</v>
      </c>
      <c r="CP126" s="660" t="str">
        <f t="shared" si="44"/>
        <v>Additional Health Care</v>
      </c>
      <c r="CQ126" s="669">
        <v>46</v>
      </c>
      <c r="CR126" s="660" t="s">
        <v>555</v>
      </c>
      <c r="CS126" s="660" t="s">
        <v>268</v>
      </c>
      <c r="CT126" s="1002">
        <f>'Report 1'!$E$18</f>
        <v>0</v>
      </c>
      <c r="CU126" s="1003">
        <f>SUMIF('Report 4A'!$G$16:$G$95,$CQ126,'Report 4A'!$M$16:$M$95)</f>
        <v>0</v>
      </c>
      <c r="CV126" s="1004">
        <f t="shared" si="45"/>
        <v>0</v>
      </c>
      <c r="CX126" s="664" t="s">
        <v>463</v>
      </c>
      <c r="CY126" s="655" t="s">
        <v>287</v>
      </c>
      <c r="CZ126" s="655" t="str">
        <f>'Information Input'!$M$14</f>
        <v xml:space="preserve">      -      </v>
      </c>
      <c r="DA126" s="656">
        <f>'Information Input'!$H$35</f>
        <v>43555</v>
      </c>
      <c r="DB126" s="655" t="str">
        <f>'Information Input'!$J$22</f>
        <v>Quarterly</v>
      </c>
      <c r="DC126" s="670">
        <f>'Information Input'!$H$30</f>
        <v>43555</v>
      </c>
      <c r="DD126" s="671" t="str">
        <f t="shared" si="46"/>
        <v>201809</v>
      </c>
      <c r="DE126" s="659" t="s">
        <v>462</v>
      </c>
      <c r="DF126" s="659" t="s">
        <v>457</v>
      </c>
      <c r="DG126" s="662">
        <f>'Report 5I'!$I$55</f>
        <v>0</v>
      </c>
      <c r="DH126" s="668">
        <f>'Report 5I'!$I$56</f>
        <v>0</v>
      </c>
      <c r="DI126" s="662">
        <f>'Report 5I'!$I$57</f>
        <v>0</v>
      </c>
      <c r="DJ126" s="662">
        <f>'Report 5I'!$I$58</f>
        <v>0</v>
      </c>
      <c r="DK126" s="662">
        <f>'Report 5I'!$I$59</f>
        <v>0</v>
      </c>
      <c r="DL126" s="662">
        <f>'Report 5I'!$I$60</f>
        <v>0</v>
      </c>
      <c r="DM126" s="662">
        <f>'Report 5I'!$I$61</f>
        <v>0</v>
      </c>
      <c r="DN126" s="662">
        <f>'Report 5I'!$I$62</f>
        <v>0</v>
      </c>
      <c r="DO126" s="662">
        <f>'Report 5I'!$I$63</f>
        <v>0</v>
      </c>
      <c r="DP126" s="662">
        <f>'Report 5I'!$I$64</f>
        <v>0</v>
      </c>
      <c r="DQ126" s="662">
        <f>'Report 5I'!$I$65</f>
        <v>0</v>
      </c>
    </row>
    <row r="127" spans="2:121">
      <c r="B127" s="653" t="s">
        <v>463</v>
      </c>
      <c r="C127" s="654">
        <v>1</v>
      </c>
      <c r="D127" s="655" t="str">
        <f>'Information Input'!$M$14</f>
        <v xml:space="preserve">      -      </v>
      </c>
      <c r="E127" s="655" t="s">
        <v>25</v>
      </c>
      <c r="F127" s="656">
        <f t="shared" si="47"/>
        <v>43556</v>
      </c>
      <c r="G127" s="656">
        <f t="shared" si="48"/>
        <v>43646</v>
      </c>
      <c r="H127" s="656">
        <f>'Information Input'!$H$35</f>
        <v>43555</v>
      </c>
      <c r="I127" s="655" t="str">
        <f>'Information Input'!$J$22</f>
        <v>Quarterly</v>
      </c>
      <c r="J127" s="656">
        <f>'Information Input'!$H$30</f>
        <v>43555</v>
      </c>
      <c r="K127" s="655">
        <f>'Information Input'!$J$18</f>
        <v>2019</v>
      </c>
      <c r="L127" s="657" t="s">
        <v>365</v>
      </c>
      <c r="M127" s="658" t="s">
        <v>370</v>
      </c>
      <c r="N127" s="659" t="s">
        <v>462</v>
      </c>
      <c r="O127" s="660" t="s">
        <v>450</v>
      </c>
      <c r="P127" s="655">
        <v>46</v>
      </c>
      <c r="Q127" s="667" t="s">
        <v>555</v>
      </c>
      <c r="R127" s="659" t="s">
        <v>268</v>
      </c>
      <c r="S127" s="661">
        <f>'Report 1'!$D$18</f>
        <v>0</v>
      </c>
      <c r="T127" s="662">
        <f>'Report 1'!$D$66</f>
        <v>0</v>
      </c>
      <c r="U127" s="663">
        <f>'Report 1'!$D$152</f>
        <v>0</v>
      </c>
      <c r="AL127" s="664" t="s">
        <v>463</v>
      </c>
      <c r="AM127" s="665">
        <v>2</v>
      </c>
      <c r="AN127" s="665" t="str">
        <f>'Information Input'!$M$14</f>
        <v xml:space="preserve">      -      </v>
      </c>
      <c r="AO127" s="665" t="s">
        <v>26</v>
      </c>
      <c r="AP127" s="656">
        <f t="shared" si="42"/>
        <v>43647</v>
      </c>
      <c r="AQ127" s="656">
        <f t="shared" si="43"/>
        <v>43738</v>
      </c>
      <c r="AR127" s="656">
        <f>'Information Input'!$H$35</f>
        <v>43555</v>
      </c>
      <c r="AS127" s="665" t="str">
        <f>'Information Input'!$J$22</f>
        <v>Quarterly</v>
      </c>
      <c r="AT127" s="656">
        <f>'Information Input'!$H$30</f>
        <v>43555</v>
      </c>
      <c r="AU127" s="665">
        <f>'Information Input'!$J$18</f>
        <v>2019</v>
      </c>
      <c r="AV127" s="665">
        <v>208</v>
      </c>
      <c r="AW127" s="665" t="s">
        <v>370</v>
      </c>
      <c r="AX127" s="665" t="s">
        <v>462</v>
      </c>
      <c r="AY127" s="666" t="s">
        <v>446</v>
      </c>
      <c r="AZ127" s="665">
        <v>42</v>
      </c>
      <c r="BA127" s="667" t="s">
        <v>617</v>
      </c>
      <c r="BB127" s="661" t="s">
        <v>156</v>
      </c>
      <c r="BC127" s="668">
        <f>'Report 2'!$V$49</f>
        <v>0</v>
      </c>
      <c r="BD127" s="668">
        <f>'Report 2'!$W$49</f>
        <v>0</v>
      </c>
      <c r="BE127" s="668">
        <f>'Report 2'!$X$49</f>
        <v>0</v>
      </c>
      <c r="BF127" s="668">
        <f>'Report 2'!$Y$49</f>
        <v>0</v>
      </c>
      <c r="BG127" s="668">
        <f>'Report 2'!$Z$49</f>
        <v>0</v>
      </c>
      <c r="BH127" s="668">
        <f>'Report 2'!$AA$49</f>
        <v>0</v>
      </c>
      <c r="BI127" s="668">
        <f>'Report 2'!$AB$49</f>
        <v>0</v>
      </c>
      <c r="CC127" s="660" t="s">
        <v>463</v>
      </c>
      <c r="CD127" s="1000" t="s">
        <v>447</v>
      </c>
      <c r="CE127" s="1000" t="str">
        <f>'Information Input'!$M$14</f>
        <v xml:space="preserve">      -      </v>
      </c>
      <c r="CF127" s="669" t="s">
        <v>26</v>
      </c>
      <c r="CG127" s="670">
        <f t="shared" si="39"/>
        <v>43647</v>
      </c>
      <c r="CH127" s="670">
        <f t="shared" si="40"/>
        <v>43738</v>
      </c>
      <c r="CI127" s="670">
        <f>'Information Input'!$H$35</f>
        <v>43555</v>
      </c>
      <c r="CJ127" s="669" t="str">
        <f>'Information Input'!$J$22</f>
        <v>Quarterly</v>
      </c>
      <c r="CK127" s="670">
        <f>'Information Input'!$H$30</f>
        <v>43555</v>
      </c>
      <c r="CL127" s="669">
        <f>'Information Input'!$J$18</f>
        <v>2019</v>
      </c>
      <c r="CM127" s="1001" t="s">
        <v>365</v>
      </c>
      <c r="CN127" s="1000" t="s">
        <v>370</v>
      </c>
      <c r="CO127" s="660" t="s">
        <v>462</v>
      </c>
      <c r="CP127" s="660" t="str">
        <f t="shared" si="44"/>
        <v>Additional Health Care</v>
      </c>
      <c r="CQ127" s="669">
        <v>47</v>
      </c>
      <c r="CR127" s="660" t="s">
        <v>293</v>
      </c>
      <c r="CS127" s="660" t="s">
        <v>268</v>
      </c>
      <c r="CT127" s="1002">
        <f>'Report 1'!$E$18</f>
        <v>0</v>
      </c>
      <c r="CU127" s="1003">
        <f>SUMIF('Report 4A'!$G$16:$G$95,$CQ127,'Report 4A'!$M$16:$M$95)</f>
        <v>0</v>
      </c>
      <c r="CV127" s="1004">
        <f t="shared" si="45"/>
        <v>0</v>
      </c>
      <c r="CX127" s="664" t="s">
        <v>463</v>
      </c>
      <c r="CY127" s="655" t="s">
        <v>287</v>
      </c>
      <c r="CZ127" s="655" t="str">
        <f>'Information Input'!$M$14</f>
        <v xml:space="preserve">      -      </v>
      </c>
      <c r="DA127" s="656">
        <f>'Information Input'!$H$35</f>
        <v>43555</v>
      </c>
      <c r="DB127" s="655" t="str">
        <f>'Information Input'!$J$22</f>
        <v>Quarterly</v>
      </c>
      <c r="DC127" s="670">
        <f>'Information Input'!$H$30</f>
        <v>43555</v>
      </c>
      <c r="DD127" s="671" t="str">
        <f t="shared" si="46"/>
        <v>201808</v>
      </c>
      <c r="DE127" s="659" t="s">
        <v>462</v>
      </c>
      <c r="DF127" s="659" t="s">
        <v>457</v>
      </c>
      <c r="DG127" s="662">
        <f>'Report 5I'!$J$55</f>
        <v>0</v>
      </c>
      <c r="DH127" s="668">
        <f>'Report 5I'!$J$56</f>
        <v>0</v>
      </c>
      <c r="DI127" s="662">
        <f>'Report 5I'!$J$57</f>
        <v>0</v>
      </c>
      <c r="DJ127" s="662">
        <f>'Report 5I'!$J$58</f>
        <v>0</v>
      </c>
      <c r="DK127" s="662">
        <f>'Report 5I'!$J$59</f>
        <v>0</v>
      </c>
      <c r="DL127" s="662">
        <f>'Report 5I'!$J$60</f>
        <v>0</v>
      </c>
      <c r="DM127" s="662">
        <f>'Report 5I'!$J$61</f>
        <v>0</v>
      </c>
      <c r="DN127" s="662">
        <f>'Report 5I'!$J$62</f>
        <v>0</v>
      </c>
      <c r="DO127" s="662">
        <f>'Report 5I'!$J$63</f>
        <v>0</v>
      </c>
      <c r="DP127" s="662">
        <f>'Report 5I'!$J$64</f>
        <v>0</v>
      </c>
      <c r="DQ127" s="662">
        <f>'Report 5I'!$J$65</f>
        <v>0</v>
      </c>
    </row>
    <row r="128" spans="2:121">
      <c r="B128" s="653" t="s">
        <v>463</v>
      </c>
      <c r="C128" s="654">
        <v>1</v>
      </c>
      <c r="D128" s="655" t="str">
        <f>'Information Input'!$M$14</f>
        <v xml:space="preserve">      -      </v>
      </c>
      <c r="E128" s="655" t="s">
        <v>25</v>
      </c>
      <c r="F128" s="656">
        <f t="shared" si="47"/>
        <v>43556</v>
      </c>
      <c r="G128" s="656">
        <f t="shared" si="48"/>
        <v>43646</v>
      </c>
      <c r="H128" s="656">
        <f>'Information Input'!$H$35</f>
        <v>43555</v>
      </c>
      <c r="I128" s="655" t="str">
        <f>'Information Input'!$J$22</f>
        <v>Quarterly</v>
      </c>
      <c r="J128" s="656">
        <f>'Information Input'!$H$30</f>
        <v>43555</v>
      </c>
      <c r="K128" s="655">
        <f>'Information Input'!$J$18</f>
        <v>2019</v>
      </c>
      <c r="L128" s="657" t="s">
        <v>365</v>
      </c>
      <c r="M128" s="658" t="s">
        <v>370</v>
      </c>
      <c r="N128" s="659" t="s">
        <v>462</v>
      </c>
      <c r="O128" s="660" t="s">
        <v>450</v>
      </c>
      <c r="P128" s="655">
        <v>47</v>
      </c>
      <c r="Q128" s="659" t="s">
        <v>293</v>
      </c>
      <c r="R128" s="659" t="s">
        <v>268</v>
      </c>
      <c r="S128" s="661">
        <f>'Report 1'!$D$18</f>
        <v>0</v>
      </c>
      <c r="T128" s="662">
        <f>'Report 1'!$D$67</f>
        <v>0</v>
      </c>
      <c r="U128" s="663">
        <f>'Report 1'!$D$153</f>
        <v>0</v>
      </c>
      <c r="AL128" s="664" t="s">
        <v>463</v>
      </c>
      <c r="AM128" s="665">
        <v>2</v>
      </c>
      <c r="AN128" s="665" t="str">
        <f>'Information Input'!$M$14</f>
        <v xml:space="preserve">      -      </v>
      </c>
      <c r="AO128" s="665" t="s">
        <v>26</v>
      </c>
      <c r="AP128" s="656">
        <f t="shared" si="42"/>
        <v>43647</v>
      </c>
      <c r="AQ128" s="656">
        <f t="shared" si="43"/>
        <v>43738</v>
      </c>
      <c r="AR128" s="656">
        <f>'Information Input'!$H$35</f>
        <v>43555</v>
      </c>
      <c r="AS128" s="665" t="str">
        <f>'Information Input'!$J$22</f>
        <v>Quarterly</v>
      </c>
      <c r="AT128" s="656">
        <f>'Information Input'!$H$30</f>
        <v>43555</v>
      </c>
      <c r="AU128" s="665">
        <f>'Information Input'!$J$18</f>
        <v>2019</v>
      </c>
      <c r="AV128" s="665">
        <v>208</v>
      </c>
      <c r="AW128" s="665" t="s">
        <v>370</v>
      </c>
      <c r="AX128" s="665" t="s">
        <v>462</v>
      </c>
      <c r="AY128" s="666" t="s">
        <v>446</v>
      </c>
      <c r="AZ128" s="665">
        <v>43</v>
      </c>
      <c r="BA128" s="667" t="s">
        <v>644</v>
      </c>
      <c r="BB128" s="661" t="s">
        <v>156</v>
      </c>
      <c r="BC128" s="668">
        <f>'Report 2'!$V$50</f>
        <v>0</v>
      </c>
      <c r="BD128" s="668">
        <f>'Report 2'!$W$50</f>
        <v>0</v>
      </c>
      <c r="BE128" s="668">
        <f>'Report 2'!$X$50</f>
        <v>0</v>
      </c>
      <c r="BF128" s="668">
        <f>'Report 2'!$Y$50</f>
        <v>0</v>
      </c>
      <c r="BG128" s="668">
        <f>'Report 2'!$Z$50</f>
        <v>0</v>
      </c>
      <c r="BH128" s="668">
        <f>'Report 2'!$AA$50</f>
        <v>0</v>
      </c>
      <c r="BI128" s="668">
        <f>'Report 2'!$AB$50</f>
        <v>0</v>
      </c>
      <c r="CC128" s="660" t="s">
        <v>463</v>
      </c>
      <c r="CD128" s="1000" t="s">
        <v>447</v>
      </c>
      <c r="CE128" s="1000" t="str">
        <f>'Information Input'!$M$14</f>
        <v xml:space="preserve">      -      </v>
      </c>
      <c r="CF128" s="669" t="s">
        <v>26</v>
      </c>
      <c r="CG128" s="670">
        <f t="shared" si="39"/>
        <v>43647</v>
      </c>
      <c r="CH128" s="670">
        <f t="shared" si="40"/>
        <v>43738</v>
      </c>
      <c r="CI128" s="670">
        <f>'Information Input'!$H$35</f>
        <v>43555</v>
      </c>
      <c r="CJ128" s="669" t="str">
        <f>'Information Input'!$J$22</f>
        <v>Quarterly</v>
      </c>
      <c r="CK128" s="670">
        <f>'Information Input'!$H$30</f>
        <v>43555</v>
      </c>
      <c r="CL128" s="669">
        <f>'Information Input'!$J$18</f>
        <v>2019</v>
      </c>
      <c r="CM128" s="1001" t="s">
        <v>365</v>
      </c>
      <c r="CN128" s="1000" t="s">
        <v>370</v>
      </c>
      <c r="CO128" s="660" t="s">
        <v>462</v>
      </c>
      <c r="CP128" s="660" t="str">
        <f t="shared" si="44"/>
        <v>Additional Health Care</v>
      </c>
      <c r="CQ128" s="669">
        <v>48</v>
      </c>
      <c r="CR128" s="660" t="s">
        <v>556</v>
      </c>
      <c r="CS128" s="660" t="s">
        <v>268</v>
      </c>
      <c r="CT128" s="1002">
        <f>'Report 1'!$E$18</f>
        <v>0</v>
      </c>
      <c r="CU128" s="1003">
        <f>SUMIF('Report 4A'!$G$16:$G$95,$CQ128,'Report 4A'!$M$16:$M$95)</f>
        <v>0</v>
      </c>
      <c r="CV128" s="1004">
        <f t="shared" si="45"/>
        <v>0</v>
      </c>
      <c r="CX128" s="664" t="s">
        <v>463</v>
      </c>
      <c r="CY128" s="655" t="s">
        <v>287</v>
      </c>
      <c r="CZ128" s="655" t="str">
        <f>'Information Input'!$M$14</f>
        <v xml:space="preserve">      -      </v>
      </c>
      <c r="DA128" s="656">
        <f>'Information Input'!$H$35</f>
        <v>43555</v>
      </c>
      <c r="DB128" s="655" t="str">
        <f>'Information Input'!$J$22</f>
        <v>Quarterly</v>
      </c>
      <c r="DC128" s="670">
        <f>'Information Input'!$H$30</f>
        <v>43555</v>
      </c>
      <c r="DD128" s="671" t="str">
        <f t="shared" si="46"/>
        <v>201807</v>
      </c>
      <c r="DE128" s="659" t="s">
        <v>462</v>
      </c>
      <c r="DF128" s="659" t="s">
        <v>457</v>
      </c>
      <c r="DG128" s="662">
        <f>'Report 5I'!$K$55</f>
        <v>0</v>
      </c>
      <c r="DH128" s="668">
        <f>'Report 5I'!$K$56</f>
        <v>0</v>
      </c>
      <c r="DI128" s="662">
        <f>'Report 5I'!$K$57</f>
        <v>0</v>
      </c>
      <c r="DJ128" s="662">
        <f>'Report 5I'!$K$58</f>
        <v>0</v>
      </c>
      <c r="DK128" s="662">
        <f>'Report 5I'!$K$59</f>
        <v>0</v>
      </c>
      <c r="DL128" s="662">
        <f>'Report 5I'!$K$60</f>
        <v>0</v>
      </c>
      <c r="DM128" s="662">
        <f>'Report 5I'!$K$61</f>
        <v>0</v>
      </c>
      <c r="DN128" s="662">
        <f>'Report 5I'!$K$62</f>
        <v>0</v>
      </c>
      <c r="DO128" s="662">
        <f>'Report 5I'!$K$63</f>
        <v>0</v>
      </c>
      <c r="DP128" s="662">
        <f>'Report 5I'!$K$64</f>
        <v>0</v>
      </c>
      <c r="DQ128" s="662">
        <f>'Report 5I'!$K$65</f>
        <v>0</v>
      </c>
    </row>
    <row r="129" spans="2:121">
      <c r="B129" s="653" t="s">
        <v>463</v>
      </c>
      <c r="C129" s="654">
        <v>1</v>
      </c>
      <c r="D129" s="655" t="str">
        <f>'Information Input'!$M$14</f>
        <v xml:space="preserve">      -      </v>
      </c>
      <c r="E129" s="655" t="s">
        <v>25</v>
      </c>
      <c r="F129" s="656">
        <f t="shared" si="47"/>
        <v>43556</v>
      </c>
      <c r="G129" s="656">
        <f t="shared" si="48"/>
        <v>43646</v>
      </c>
      <c r="H129" s="656">
        <f>'Information Input'!$H$35</f>
        <v>43555</v>
      </c>
      <c r="I129" s="655" t="str">
        <f>'Information Input'!$J$22</f>
        <v>Quarterly</v>
      </c>
      <c r="J129" s="656">
        <f>'Information Input'!$H$30</f>
        <v>43555</v>
      </c>
      <c r="K129" s="655">
        <f>'Information Input'!$J$18</f>
        <v>2019</v>
      </c>
      <c r="L129" s="657" t="s">
        <v>365</v>
      </c>
      <c r="M129" s="658" t="s">
        <v>370</v>
      </c>
      <c r="N129" s="659" t="s">
        <v>462</v>
      </c>
      <c r="O129" s="660" t="s">
        <v>450</v>
      </c>
      <c r="P129" s="655">
        <v>48</v>
      </c>
      <c r="Q129" s="659" t="s">
        <v>556</v>
      </c>
      <c r="R129" s="659" t="s">
        <v>268</v>
      </c>
      <c r="S129" s="661">
        <f>'Report 1'!$D$18</f>
        <v>0</v>
      </c>
      <c r="T129" s="662">
        <f>'Report 1'!$D$68</f>
        <v>0</v>
      </c>
      <c r="U129" s="663">
        <f>'Report 1'!$D$154</f>
        <v>0</v>
      </c>
      <c r="AL129" s="664" t="s">
        <v>463</v>
      </c>
      <c r="AM129" s="665">
        <v>2</v>
      </c>
      <c r="AN129" s="665" t="str">
        <f>'Information Input'!$M$14</f>
        <v xml:space="preserve">      -      </v>
      </c>
      <c r="AO129" s="665" t="s">
        <v>26</v>
      </c>
      <c r="AP129" s="656">
        <f t="shared" si="42"/>
        <v>43647</v>
      </c>
      <c r="AQ129" s="656">
        <f t="shared" si="43"/>
        <v>43738</v>
      </c>
      <c r="AR129" s="656">
        <f>'Information Input'!$H$35</f>
        <v>43555</v>
      </c>
      <c r="AS129" s="665" t="str">
        <f>'Information Input'!$J$22</f>
        <v>Quarterly</v>
      </c>
      <c r="AT129" s="656">
        <f>'Information Input'!$H$30</f>
        <v>43555</v>
      </c>
      <c r="AU129" s="665">
        <f>'Information Input'!$J$18</f>
        <v>2019</v>
      </c>
      <c r="AV129" s="665">
        <v>208</v>
      </c>
      <c r="AW129" s="665" t="s">
        <v>370</v>
      </c>
      <c r="AX129" s="665" t="s">
        <v>462</v>
      </c>
      <c r="AY129" s="666" t="s">
        <v>449</v>
      </c>
      <c r="AZ129" s="665">
        <v>44</v>
      </c>
      <c r="BA129" s="667" t="s">
        <v>363</v>
      </c>
      <c r="BB129" s="661" t="s">
        <v>268</v>
      </c>
      <c r="BC129" s="668">
        <f>'Report 2'!$V$51</f>
        <v>0</v>
      </c>
      <c r="BD129" s="668">
        <f>'Report 2'!$W$51</f>
        <v>0</v>
      </c>
      <c r="BE129" s="668">
        <f>'Report 2'!$X$51</f>
        <v>0</v>
      </c>
      <c r="BF129" s="668">
        <f>'Report 2'!$Y$51</f>
        <v>0</v>
      </c>
      <c r="BG129" s="668">
        <f>'Report 2'!$Z$51</f>
        <v>0</v>
      </c>
      <c r="BH129" s="668">
        <f>'Report 2'!$AA$51</f>
        <v>0</v>
      </c>
      <c r="BI129" s="668">
        <f>'Report 2'!$AB$51</f>
        <v>0</v>
      </c>
      <c r="CC129" s="660" t="s">
        <v>463</v>
      </c>
      <c r="CD129" s="1000" t="s">
        <v>447</v>
      </c>
      <c r="CE129" s="1000" t="str">
        <f>'Information Input'!$M$14</f>
        <v xml:space="preserve">      -      </v>
      </c>
      <c r="CF129" s="669" t="s">
        <v>26</v>
      </c>
      <c r="CG129" s="670">
        <f t="shared" si="39"/>
        <v>43647</v>
      </c>
      <c r="CH129" s="670">
        <f t="shared" si="40"/>
        <v>43738</v>
      </c>
      <c r="CI129" s="670">
        <f>'Information Input'!$H$35</f>
        <v>43555</v>
      </c>
      <c r="CJ129" s="669" t="str">
        <f>'Information Input'!$J$22</f>
        <v>Quarterly</v>
      </c>
      <c r="CK129" s="670">
        <f>'Information Input'!$H$30</f>
        <v>43555</v>
      </c>
      <c r="CL129" s="669">
        <f>'Information Input'!$J$18</f>
        <v>2019</v>
      </c>
      <c r="CM129" s="1001" t="s">
        <v>365</v>
      </c>
      <c r="CN129" s="1000" t="s">
        <v>370</v>
      </c>
      <c r="CO129" s="660" t="s">
        <v>462</v>
      </c>
      <c r="CP129" s="660" t="str">
        <f t="shared" si="44"/>
        <v>Additional Health Care</v>
      </c>
      <c r="CQ129" s="669">
        <v>49</v>
      </c>
      <c r="CR129" s="660" t="s">
        <v>392</v>
      </c>
      <c r="CS129" s="660" t="s">
        <v>268</v>
      </c>
      <c r="CT129" s="1002">
        <f>'Report 1'!$E$18</f>
        <v>0</v>
      </c>
      <c r="CU129" s="1003">
        <f>SUMIF('Report 4A'!$G$16:$G$95,$CQ129,'Report 4A'!$M$16:$M$95)</f>
        <v>0</v>
      </c>
      <c r="CV129" s="1004">
        <f t="shared" si="45"/>
        <v>0</v>
      </c>
      <c r="CX129" s="664" t="s">
        <v>463</v>
      </c>
      <c r="CY129" s="655" t="s">
        <v>287</v>
      </c>
      <c r="CZ129" s="655" t="str">
        <f>'Information Input'!$M$14</f>
        <v xml:space="preserve">      -      </v>
      </c>
      <c r="DA129" s="656">
        <f>'Information Input'!$H$35</f>
        <v>43555</v>
      </c>
      <c r="DB129" s="655" t="str">
        <f>'Information Input'!$J$22</f>
        <v>Quarterly</v>
      </c>
      <c r="DC129" s="670">
        <f>'Information Input'!$H$30</f>
        <v>43555</v>
      </c>
      <c r="DD129" s="671" t="str">
        <f t="shared" si="46"/>
        <v>201806</v>
      </c>
      <c r="DE129" s="659" t="s">
        <v>462</v>
      </c>
      <c r="DF129" s="659" t="s">
        <v>457</v>
      </c>
      <c r="DG129" s="662">
        <f>'Report 5I'!$L$55</f>
        <v>0</v>
      </c>
      <c r="DH129" s="668">
        <f>'Report 5I'!$L$56</f>
        <v>0</v>
      </c>
      <c r="DI129" s="662">
        <f>'Report 5I'!$L$57</f>
        <v>0</v>
      </c>
      <c r="DJ129" s="662">
        <f>'Report 5I'!$L$58</f>
        <v>0</v>
      </c>
      <c r="DK129" s="662">
        <f>'Report 5I'!$L$59</f>
        <v>0</v>
      </c>
      <c r="DL129" s="662">
        <f>'Report 5I'!$L$60</f>
        <v>0</v>
      </c>
      <c r="DM129" s="662">
        <f>'Report 5I'!$L$61</f>
        <v>0</v>
      </c>
      <c r="DN129" s="662">
        <f>'Report 5I'!$L$62</f>
        <v>0</v>
      </c>
      <c r="DO129" s="662">
        <f>'Report 5I'!$L$63</f>
        <v>0</v>
      </c>
      <c r="DP129" s="662">
        <f>'Report 5I'!$L$64</f>
        <v>0</v>
      </c>
      <c r="DQ129" s="662">
        <f>'Report 5I'!$L$65</f>
        <v>0</v>
      </c>
    </row>
    <row r="130" spans="2:121">
      <c r="B130" s="653" t="s">
        <v>463</v>
      </c>
      <c r="C130" s="654">
        <v>1</v>
      </c>
      <c r="D130" s="655" t="str">
        <f>'Information Input'!$M$14</f>
        <v xml:space="preserve">      -      </v>
      </c>
      <c r="E130" s="655" t="s">
        <v>25</v>
      </c>
      <c r="F130" s="656">
        <f t="shared" si="47"/>
        <v>43556</v>
      </c>
      <c r="G130" s="656">
        <f t="shared" si="48"/>
        <v>43646</v>
      </c>
      <c r="H130" s="656">
        <f>'Information Input'!$H$35</f>
        <v>43555</v>
      </c>
      <c r="I130" s="655" t="str">
        <f>'Information Input'!$J$22</f>
        <v>Quarterly</v>
      </c>
      <c r="J130" s="656">
        <f>'Information Input'!$H$30</f>
        <v>43555</v>
      </c>
      <c r="K130" s="655">
        <f>'Information Input'!$J$18</f>
        <v>2019</v>
      </c>
      <c r="L130" s="657" t="s">
        <v>365</v>
      </c>
      <c r="M130" s="658" t="s">
        <v>370</v>
      </c>
      <c r="N130" s="659" t="s">
        <v>462</v>
      </c>
      <c r="O130" s="660" t="s">
        <v>450</v>
      </c>
      <c r="P130" s="655">
        <v>49</v>
      </c>
      <c r="Q130" s="659" t="s">
        <v>392</v>
      </c>
      <c r="R130" s="659" t="s">
        <v>268</v>
      </c>
      <c r="S130" s="661">
        <f>'Report 1'!$D$18</f>
        <v>0</v>
      </c>
      <c r="T130" s="662">
        <f>'Report 1'!$D$69</f>
        <v>0</v>
      </c>
      <c r="U130" s="663">
        <f>'Report 1'!$D$155</f>
        <v>0</v>
      </c>
      <c r="AL130" s="664" t="s">
        <v>463</v>
      </c>
      <c r="AM130" s="665">
        <v>2</v>
      </c>
      <c r="AN130" s="665" t="str">
        <f>'Information Input'!$M$14</f>
        <v xml:space="preserve">      -      </v>
      </c>
      <c r="AO130" s="665" t="s">
        <v>26</v>
      </c>
      <c r="AP130" s="656">
        <f t="shared" si="42"/>
        <v>43647</v>
      </c>
      <c r="AQ130" s="656">
        <f t="shared" si="43"/>
        <v>43738</v>
      </c>
      <c r="AR130" s="656">
        <f>'Information Input'!$H$35</f>
        <v>43555</v>
      </c>
      <c r="AS130" s="665" t="str">
        <f>'Information Input'!$J$22</f>
        <v>Quarterly</v>
      </c>
      <c r="AT130" s="656">
        <f>'Information Input'!$H$30</f>
        <v>43555</v>
      </c>
      <c r="AU130" s="665">
        <f>'Information Input'!$J$18</f>
        <v>2019</v>
      </c>
      <c r="AV130" s="665">
        <v>208</v>
      </c>
      <c r="AW130" s="665" t="s">
        <v>370</v>
      </c>
      <c r="AX130" s="665" t="s">
        <v>462</v>
      </c>
      <c r="AY130" s="666" t="s">
        <v>450</v>
      </c>
      <c r="AZ130" s="665">
        <v>45</v>
      </c>
      <c r="BA130" s="667" t="s">
        <v>166</v>
      </c>
      <c r="BB130" s="661" t="s">
        <v>268</v>
      </c>
      <c r="BC130" s="668">
        <f>'Report 2'!$V$52</f>
        <v>0</v>
      </c>
      <c r="BD130" s="668">
        <f>'Report 2'!$W$52</f>
        <v>0</v>
      </c>
      <c r="BE130" s="668">
        <f>'Report 2'!$X$52</f>
        <v>0</v>
      </c>
      <c r="BF130" s="668">
        <f>'Report 2'!$Y$52</f>
        <v>0</v>
      </c>
      <c r="BG130" s="668">
        <f>'Report 2'!$Z$52</f>
        <v>0</v>
      </c>
      <c r="BH130" s="668">
        <f>'Report 2'!$AA$52</f>
        <v>0</v>
      </c>
      <c r="BI130" s="668">
        <f>'Report 2'!$AB$52</f>
        <v>0</v>
      </c>
      <c r="CC130" s="660" t="s">
        <v>463</v>
      </c>
      <c r="CD130" s="1000" t="s">
        <v>447</v>
      </c>
      <c r="CE130" s="1000" t="str">
        <f>'Information Input'!$M$14</f>
        <v xml:space="preserve">      -      </v>
      </c>
      <c r="CF130" s="669" t="s">
        <v>26</v>
      </c>
      <c r="CG130" s="670">
        <f t="shared" si="39"/>
        <v>43647</v>
      </c>
      <c r="CH130" s="670">
        <f t="shared" si="40"/>
        <v>43738</v>
      </c>
      <c r="CI130" s="670">
        <f>'Information Input'!$H$35</f>
        <v>43555</v>
      </c>
      <c r="CJ130" s="669" t="str">
        <f>'Information Input'!$J$22</f>
        <v>Quarterly</v>
      </c>
      <c r="CK130" s="670">
        <f>'Information Input'!$H$30</f>
        <v>43555</v>
      </c>
      <c r="CL130" s="669">
        <f>'Information Input'!$J$18</f>
        <v>2019</v>
      </c>
      <c r="CM130" s="1001" t="s">
        <v>365</v>
      </c>
      <c r="CN130" s="1000" t="s">
        <v>370</v>
      </c>
      <c r="CO130" s="660" t="s">
        <v>462</v>
      </c>
      <c r="CP130" s="660" t="str">
        <f t="shared" si="44"/>
        <v>Additional Health Care</v>
      </c>
      <c r="CQ130" s="669">
        <v>50</v>
      </c>
      <c r="CR130" s="660" t="s">
        <v>142</v>
      </c>
      <c r="CS130" s="660" t="s">
        <v>268</v>
      </c>
      <c r="CT130" s="1002">
        <f>'Report 1'!$E$18</f>
        <v>0</v>
      </c>
      <c r="CU130" s="1003">
        <f>SUMIF('Report 4A'!$G$16:$G$95,$CQ130,'Report 4A'!$M$16:$M$95)</f>
        <v>0</v>
      </c>
      <c r="CV130" s="1004">
        <f t="shared" si="45"/>
        <v>0</v>
      </c>
      <c r="CX130" s="664" t="s">
        <v>463</v>
      </c>
      <c r="CY130" s="655" t="s">
        <v>287</v>
      </c>
      <c r="CZ130" s="655" t="str">
        <f>'Information Input'!$M$14</f>
        <v xml:space="preserve">      -      </v>
      </c>
      <c r="DA130" s="656">
        <f>'Information Input'!$H$35</f>
        <v>43555</v>
      </c>
      <c r="DB130" s="655" t="str">
        <f>'Information Input'!$J$22</f>
        <v>Quarterly</v>
      </c>
      <c r="DC130" s="670">
        <f>'Information Input'!$H$30</f>
        <v>43555</v>
      </c>
      <c r="DD130" s="671" t="str">
        <f t="shared" si="46"/>
        <v>201805</v>
      </c>
      <c r="DE130" s="659" t="s">
        <v>462</v>
      </c>
      <c r="DF130" s="659" t="s">
        <v>457</v>
      </c>
      <c r="DG130" s="662">
        <f>'Report 5I'!$M$55</f>
        <v>0</v>
      </c>
      <c r="DH130" s="668">
        <f>'Report 5I'!$M$56</f>
        <v>0</v>
      </c>
      <c r="DI130" s="662">
        <f>'Report 5I'!$M$57</f>
        <v>0</v>
      </c>
      <c r="DJ130" s="662">
        <f>'Report 5I'!$M$58</f>
        <v>0</v>
      </c>
      <c r="DK130" s="662">
        <f>'Report 5I'!$M$59</f>
        <v>0</v>
      </c>
      <c r="DL130" s="662">
        <f>'Report 5I'!$M$60</f>
        <v>0</v>
      </c>
      <c r="DM130" s="662">
        <f>'Report 5I'!$M$61</f>
        <v>0</v>
      </c>
      <c r="DN130" s="662">
        <f>'Report 5I'!$M$62</f>
        <v>0</v>
      </c>
      <c r="DO130" s="662">
        <f>'Report 5I'!$M$63</f>
        <v>0</v>
      </c>
      <c r="DP130" s="662">
        <f>'Report 5I'!$M$64</f>
        <v>0</v>
      </c>
      <c r="DQ130" s="662">
        <f>'Report 5I'!$M$65</f>
        <v>0</v>
      </c>
    </row>
    <row r="131" spans="2:121">
      <c r="B131" s="653" t="s">
        <v>463</v>
      </c>
      <c r="C131" s="654">
        <v>1</v>
      </c>
      <c r="D131" s="655" t="str">
        <f>'Information Input'!$M$14</f>
        <v xml:space="preserve">      -      </v>
      </c>
      <c r="E131" s="655" t="s">
        <v>25</v>
      </c>
      <c r="F131" s="656">
        <f t="shared" si="47"/>
        <v>43556</v>
      </c>
      <c r="G131" s="656">
        <f t="shared" si="48"/>
        <v>43646</v>
      </c>
      <c r="H131" s="656">
        <f>'Information Input'!$H$35</f>
        <v>43555</v>
      </c>
      <c r="I131" s="655" t="str">
        <f>'Information Input'!$J$22</f>
        <v>Quarterly</v>
      </c>
      <c r="J131" s="656">
        <f>'Information Input'!$H$30</f>
        <v>43555</v>
      </c>
      <c r="K131" s="655">
        <f>'Information Input'!$J$18</f>
        <v>2019</v>
      </c>
      <c r="L131" s="657" t="s">
        <v>365</v>
      </c>
      <c r="M131" s="658" t="s">
        <v>370</v>
      </c>
      <c r="N131" s="659" t="s">
        <v>462</v>
      </c>
      <c r="O131" s="660" t="s">
        <v>450</v>
      </c>
      <c r="P131" s="655">
        <v>50</v>
      </c>
      <c r="Q131" s="659" t="s">
        <v>142</v>
      </c>
      <c r="R131" s="659" t="s">
        <v>268</v>
      </c>
      <c r="S131" s="661">
        <f>'Report 1'!$D$18</f>
        <v>0</v>
      </c>
      <c r="T131" s="662">
        <f>'Report 1'!$D$70</f>
        <v>0</v>
      </c>
      <c r="U131" s="663">
        <f>'Report 1'!$D$156</f>
        <v>0</v>
      </c>
      <c r="AL131" s="664" t="s">
        <v>463</v>
      </c>
      <c r="AM131" s="665">
        <v>2</v>
      </c>
      <c r="AN131" s="665" t="str">
        <f>'Information Input'!$M$14</f>
        <v xml:space="preserve">      -      </v>
      </c>
      <c r="AO131" s="665" t="s">
        <v>26</v>
      </c>
      <c r="AP131" s="656">
        <f t="shared" si="42"/>
        <v>43647</v>
      </c>
      <c r="AQ131" s="656">
        <f t="shared" si="43"/>
        <v>43738</v>
      </c>
      <c r="AR131" s="656">
        <f>'Information Input'!$H$35</f>
        <v>43555</v>
      </c>
      <c r="AS131" s="665" t="str">
        <f>'Information Input'!$J$22</f>
        <v>Quarterly</v>
      </c>
      <c r="AT131" s="656">
        <f>'Information Input'!$H$30</f>
        <v>43555</v>
      </c>
      <c r="AU131" s="665">
        <f>'Information Input'!$J$18</f>
        <v>2019</v>
      </c>
      <c r="AV131" s="665">
        <v>208</v>
      </c>
      <c r="AW131" s="665" t="s">
        <v>370</v>
      </c>
      <c r="AX131" s="665" t="s">
        <v>462</v>
      </c>
      <c r="AY131" s="666" t="s">
        <v>450</v>
      </c>
      <c r="AZ131" s="665">
        <v>46</v>
      </c>
      <c r="BA131" s="667" t="s">
        <v>555</v>
      </c>
      <c r="BB131" s="661" t="s">
        <v>268</v>
      </c>
      <c r="BC131" s="668">
        <f>'Report 2'!$V$53</f>
        <v>0</v>
      </c>
      <c r="BD131" s="668">
        <f>'Report 2'!$W$53</f>
        <v>0</v>
      </c>
      <c r="BE131" s="668">
        <f>'Report 2'!$X$53</f>
        <v>0</v>
      </c>
      <c r="BF131" s="668">
        <f>'Report 2'!$Y$53</f>
        <v>0</v>
      </c>
      <c r="BG131" s="668">
        <f>'Report 2'!$Z$53</f>
        <v>0</v>
      </c>
      <c r="BH131" s="668">
        <f>'Report 2'!$AA$53</f>
        <v>0</v>
      </c>
      <c r="BI131" s="668">
        <f>'Report 2'!$AB$53</f>
        <v>0</v>
      </c>
      <c r="CC131" s="693" t="s">
        <v>463</v>
      </c>
      <c r="CD131" s="1005" t="s">
        <v>447</v>
      </c>
      <c r="CE131" s="1005" t="str">
        <f>'Information Input'!$M$14</f>
        <v xml:space="preserve">      -      </v>
      </c>
      <c r="CF131" s="684" t="s">
        <v>26</v>
      </c>
      <c r="CG131" s="679">
        <f t="shared" si="39"/>
        <v>43647</v>
      </c>
      <c r="CH131" s="679">
        <f t="shared" si="40"/>
        <v>43738</v>
      </c>
      <c r="CI131" s="679">
        <f>'Information Input'!$H$35</f>
        <v>43555</v>
      </c>
      <c r="CJ131" s="684" t="str">
        <f>'Information Input'!$J$22</f>
        <v>Quarterly</v>
      </c>
      <c r="CK131" s="679">
        <f>'Information Input'!$H$30</f>
        <v>43555</v>
      </c>
      <c r="CL131" s="684">
        <f>'Information Input'!$J$18</f>
        <v>2019</v>
      </c>
      <c r="CM131" s="1006" t="s">
        <v>365</v>
      </c>
      <c r="CN131" s="1005" t="s">
        <v>370</v>
      </c>
      <c r="CO131" s="693" t="s">
        <v>462</v>
      </c>
      <c r="CP131" s="693" t="str">
        <f t="shared" si="44"/>
        <v>Additional Health Care</v>
      </c>
      <c r="CQ131" s="684">
        <v>51</v>
      </c>
      <c r="CR131" s="693" t="s">
        <v>557</v>
      </c>
      <c r="CS131" s="693" t="s">
        <v>268</v>
      </c>
      <c r="CT131" s="1007">
        <f>'Report 1'!$E$18</f>
        <v>0</v>
      </c>
      <c r="CU131" s="1008">
        <f>SUMIF('Report 4A'!$G$16:$G$95,$CQ131,'Report 4A'!$M$16:$M$95)</f>
        <v>0</v>
      </c>
      <c r="CV131" s="1009">
        <f t="shared" si="45"/>
        <v>0</v>
      </c>
      <c r="CX131" s="664" t="s">
        <v>463</v>
      </c>
      <c r="CY131" s="655" t="s">
        <v>287</v>
      </c>
      <c r="CZ131" s="655" t="str">
        <f>'Information Input'!$M$14</f>
        <v xml:space="preserve">      -      </v>
      </c>
      <c r="DA131" s="656">
        <f>'Information Input'!$H$35</f>
        <v>43555</v>
      </c>
      <c r="DB131" s="655" t="str">
        <f>'Information Input'!$J$22</f>
        <v>Quarterly</v>
      </c>
      <c r="DC131" s="670">
        <f>'Information Input'!$H$30</f>
        <v>43555</v>
      </c>
      <c r="DD131" s="671" t="str">
        <f t="shared" si="46"/>
        <v>201804</v>
      </c>
      <c r="DE131" s="659" t="s">
        <v>462</v>
      </c>
      <c r="DF131" s="659" t="s">
        <v>457</v>
      </c>
      <c r="DG131" s="662">
        <f>'Report 5I'!$N$55</f>
        <v>0</v>
      </c>
      <c r="DH131" s="668">
        <f>'Report 5I'!$N$56</f>
        <v>0</v>
      </c>
      <c r="DI131" s="662">
        <f>'Report 5I'!$N$57</f>
        <v>0</v>
      </c>
      <c r="DJ131" s="662">
        <f>'Report 5I'!$N$58</f>
        <v>0</v>
      </c>
      <c r="DK131" s="662">
        <f>'Report 5I'!$N$59</f>
        <v>0</v>
      </c>
      <c r="DL131" s="662">
        <f>'Report 5I'!$N$60</f>
        <v>0</v>
      </c>
      <c r="DM131" s="662">
        <f>'Report 5I'!$N$61</f>
        <v>0</v>
      </c>
      <c r="DN131" s="662">
        <f>'Report 5I'!$N$62</f>
        <v>0</v>
      </c>
      <c r="DO131" s="662">
        <f>'Report 5I'!$N$63</f>
        <v>0</v>
      </c>
      <c r="DP131" s="662">
        <f>'Report 5I'!$N$64</f>
        <v>0</v>
      </c>
      <c r="DQ131" s="662">
        <f>'Report 5I'!$N$65</f>
        <v>0</v>
      </c>
    </row>
    <row r="132" spans="2:121">
      <c r="B132" s="653" t="s">
        <v>463</v>
      </c>
      <c r="C132" s="654">
        <v>1</v>
      </c>
      <c r="D132" s="655" t="str">
        <f>'Information Input'!$M$14</f>
        <v xml:space="preserve">      -      </v>
      </c>
      <c r="E132" s="655" t="s">
        <v>25</v>
      </c>
      <c r="F132" s="656">
        <f t="shared" si="47"/>
        <v>43556</v>
      </c>
      <c r="G132" s="656">
        <f t="shared" si="48"/>
        <v>43646</v>
      </c>
      <c r="H132" s="656">
        <f>'Information Input'!$H$35</f>
        <v>43555</v>
      </c>
      <c r="I132" s="655" t="str">
        <f>'Information Input'!$J$22</f>
        <v>Quarterly</v>
      </c>
      <c r="J132" s="656">
        <f>'Information Input'!$H$30</f>
        <v>43555</v>
      </c>
      <c r="K132" s="655">
        <f>'Information Input'!$J$18</f>
        <v>2019</v>
      </c>
      <c r="L132" s="657" t="s">
        <v>365</v>
      </c>
      <c r="M132" s="658" t="s">
        <v>370</v>
      </c>
      <c r="N132" s="659" t="s">
        <v>462</v>
      </c>
      <c r="O132" s="660" t="s">
        <v>450</v>
      </c>
      <c r="P132" s="655">
        <v>51</v>
      </c>
      <c r="Q132" s="659" t="s">
        <v>557</v>
      </c>
      <c r="R132" s="659" t="s">
        <v>268</v>
      </c>
      <c r="S132" s="661">
        <f>'Report 1'!$D$18</f>
        <v>0</v>
      </c>
      <c r="T132" s="662">
        <f>'Report 1'!$D$71</f>
        <v>0</v>
      </c>
      <c r="U132" s="663">
        <f>'Report 1'!$D$157</f>
        <v>0</v>
      </c>
      <c r="AL132" s="664" t="s">
        <v>463</v>
      </c>
      <c r="AM132" s="665">
        <v>2</v>
      </c>
      <c r="AN132" s="665" t="str">
        <f>'Information Input'!$M$14</f>
        <v xml:space="preserve">      -      </v>
      </c>
      <c r="AO132" s="665" t="s">
        <v>26</v>
      </c>
      <c r="AP132" s="656">
        <f t="shared" si="42"/>
        <v>43647</v>
      </c>
      <c r="AQ132" s="656">
        <f t="shared" si="43"/>
        <v>43738</v>
      </c>
      <c r="AR132" s="656">
        <f>'Information Input'!$H$35</f>
        <v>43555</v>
      </c>
      <c r="AS132" s="665" t="str">
        <f>'Information Input'!$J$22</f>
        <v>Quarterly</v>
      </c>
      <c r="AT132" s="656">
        <f>'Information Input'!$H$30</f>
        <v>43555</v>
      </c>
      <c r="AU132" s="665">
        <f>'Information Input'!$J$18</f>
        <v>2019</v>
      </c>
      <c r="AV132" s="665">
        <v>208</v>
      </c>
      <c r="AW132" s="665" t="s">
        <v>370</v>
      </c>
      <c r="AX132" s="665" t="s">
        <v>462</v>
      </c>
      <c r="AY132" s="666" t="s">
        <v>450</v>
      </c>
      <c r="AZ132" s="665">
        <v>47</v>
      </c>
      <c r="BA132" s="667" t="s">
        <v>293</v>
      </c>
      <c r="BB132" s="661" t="s">
        <v>268</v>
      </c>
      <c r="BC132" s="668">
        <f>'Report 2'!$V$54</f>
        <v>0</v>
      </c>
      <c r="BD132" s="668">
        <f>'Report 2'!$W$54</f>
        <v>0</v>
      </c>
      <c r="BE132" s="668">
        <f>'Report 2'!$X$54</f>
        <v>0</v>
      </c>
      <c r="BF132" s="668">
        <f>'Report 2'!$Y$54</f>
        <v>0</v>
      </c>
      <c r="BG132" s="668">
        <f>'Report 2'!$Z$54</f>
        <v>0</v>
      </c>
      <c r="BH132" s="668">
        <f>'Report 2'!$AA$54</f>
        <v>0</v>
      </c>
      <c r="BI132" s="668">
        <f>'Report 2'!$AB$54</f>
        <v>0</v>
      </c>
      <c r="CC132" s="641" t="s">
        <v>463</v>
      </c>
      <c r="CD132" s="995" t="s">
        <v>447</v>
      </c>
      <c r="CE132" s="995" t="str">
        <f>'Information Input'!$M$14</f>
        <v xml:space="preserve">      -      </v>
      </c>
      <c r="CF132" s="650" t="s">
        <v>27</v>
      </c>
      <c r="CG132" s="637">
        <f t="shared" ref="CG132:CG171" si="55">DATE(CL132,10,1)</f>
        <v>43739</v>
      </c>
      <c r="CH132" s="637">
        <f t="shared" ref="CH132:CH171" si="56">DATE(CL132,12,31)</f>
        <v>43830</v>
      </c>
      <c r="CI132" s="637">
        <f>'Information Input'!$H$35</f>
        <v>43555</v>
      </c>
      <c r="CJ132" s="650" t="str">
        <f>'Information Input'!$J$22</f>
        <v>Quarterly</v>
      </c>
      <c r="CK132" s="637">
        <f>'Information Input'!$H$30</f>
        <v>43555</v>
      </c>
      <c r="CL132" s="650">
        <f>'Information Input'!$J$18</f>
        <v>2019</v>
      </c>
      <c r="CM132" s="996" t="s">
        <v>365</v>
      </c>
      <c r="CN132" s="995" t="s">
        <v>370</v>
      </c>
      <c r="CO132" s="641" t="s">
        <v>462</v>
      </c>
      <c r="CP132" s="641" t="str">
        <f t="shared" ref="CP132:CP151" si="57">CP92</f>
        <v>Health Care</v>
      </c>
      <c r="CQ132" s="650">
        <v>11</v>
      </c>
      <c r="CR132" s="641" t="s">
        <v>129</v>
      </c>
      <c r="CS132" s="641" t="s">
        <v>152</v>
      </c>
      <c r="CT132" s="997">
        <f>'Report 1'!$F$18</f>
        <v>0</v>
      </c>
      <c r="CU132" s="998">
        <f>SUMIF('Report 4A'!$G$16:$G$95,$CQ132,'Report 4A'!$N$16:$N$95)</f>
        <v>0</v>
      </c>
      <c r="CV132" s="999">
        <f t="shared" si="45"/>
        <v>0</v>
      </c>
      <c r="CX132" s="664" t="s">
        <v>463</v>
      </c>
      <c r="CY132" s="655" t="s">
        <v>287</v>
      </c>
      <c r="CZ132" s="655" t="str">
        <f>'Information Input'!$M$14</f>
        <v xml:space="preserve">      -      </v>
      </c>
      <c r="DA132" s="656">
        <f>'Information Input'!$H$35</f>
        <v>43555</v>
      </c>
      <c r="DB132" s="655" t="str">
        <f>'Information Input'!$J$22</f>
        <v>Quarterly</v>
      </c>
      <c r="DC132" s="670">
        <f>'Information Input'!$H$30</f>
        <v>43555</v>
      </c>
      <c r="DD132" s="671" t="str">
        <f t="shared" si="46"/>
        <v>201803</v>
      </c>
      <c r="DE132" s="659" t="s">
        <v>462</v>
      </c>
      <c r="DF132" s="659" t="s">
        <v>457</v>
      </c>
      <c r="DG132" s="662">
        <f>'Report 5I'!$O$55</f>
        <v>0</v>
      </c>
      <c r="DH132" s="668">
        <f>'Report 5I'!$O$56</f>
        <v>0</v>
      </c>
      <c r="DI132" s="662">
        <f>'Report 5I'!$O$57</f>
        <v>0</v>
      </c>
      <c r="DJ132" s="662">
        <f>'Report 5I'!$O$58</f>
        <v>0</v>
      </c>
      <c r="DK132" s="662">
        <f>'Report 5I'!$O$59</f>
        <v>0</v>
      </c>
      <c r="DL132" s="662">
        <f>'Report 5I'!$O$60</f>
        <v>0</v>
      </c>
      <c r="DM132" s="662">
        <f>'Report 5I'!$O$61</f>
        <v>0</v>
      </c>
      <c r="DN132" s="662">
        <f>'Report 5I'!$O$62</f>
        <v>0</v>
      </c>
      <c r="DO132" s="662">
        <f>'Report 5I'!$O$63</f>
        <v>0</v>
      </c>
      <c r="DP132" s="662">
        <f>'Report 5I'!$O$64</f>
        <v>0</v>
      </c>
      <c r="DQ132" s="662">
        <f>'Report 5I'!$O$65</f>
        <v>0</v>
      </c>
    </row>
    <row r="133" spans="2:121">
      <c r="B133" s="653" t="s">
        <v>463</v>
      </c>
      <c r="C133" s="654">
        <v>1</v>
      </c>
      <c r="D133" s="655" t="str">
        <f>'Information Input'!$M$14</f>
        <v xml:space="preserve">      -      </v>
      </c>
      <c r="E133" s="655" t="s">
        <v>25</v>
      </c>
      <c r="F133" s="656">
        <f t="shared" si="47"/>
        <v>43556</v>
      </c>
      <c r="G133" s="656">
        <f t="shared" si="48"/>
        <v>43646</v>
      </c>
      <c r="H133" s="656">
        <f>'Information Input'!$H$35</f>
        <v>43555</v>
      </c>
      <c r="I133" s="655" t="str">
        <f>'Information Input'!$J$22</f>
        <v>Quarterly</v>
      </c>
      <c r="J133" s="656">
        <f>'Information Input'!$H$30</f>
        <v>43555</v>
      </c>
      <c r="K133" s="655">
        <f>'Information Input'!$J$18</f>
        <v>2019</v>
      </c>
      <c r="L133" s="657" t="s">
        <v>365</v>
      </c>
      <c r="M133" s="658" t="s">
        <v>370</v>
      </c>
      <c r="N133" s="659" t="s">
        <v>462</v>
      </c>
      <c r="O133" s="660" t="s">
        <v>449</v>
      </c>
      <c r="P133" s="655">
        <v>52</v>
      </c>
      <c r="Q133" s="659" t="s">
        <v>502</v>
      </c>
      <c r="R133" s="659" t="s">
        <v>268</v>
      </c>
      <c r="S133" s="661">
        <f>'Report 1'!$D$18</f>
        <v>0</v>
      </c>
      <c r="T133" s="662">
        <f>'Report 1'!$D$72</f>
        <v>0</v>
      </c>
      <c r="U133" s="663">
        <f>'Report 1'!$D$158</f>
        <v>0</v>
      </c>
      <c r="AL133" s="664" t="s">
        <v>463</v>
      </c>
      <c r="AM133" s="665">
        <v>2</v>
      </c>
      <c r="AN133" s="665" t="str">
        <f>'Information Input'!$M$14</f>
        <v xml:space="preserve">      -      </v>
      </c>
      <c r="AO133" s="665" t="s">
        <v>26</v>
      </c>
      <c r="AP133" s="656">
        <f t="shared" si="42"/>
        <v>43647</v>
      </c>
      <c r="AQ133" s="656">
        <f t="shared" si="43"/>
        <v>43738</v>
      </c>
      <c r="AR133" s="656">
        <f>'Information Input'!$H$35</f>
        <v>43555</v>
      </c>
      <c r="AS133" s="665" t="str">
        <f>'Information Input'!$J$22</f>
        <v>Quarterly</v>
      </c>
      <c r="AT133" s="656">
        <f>'Information Input'!$H$30</f>
        <v>43555</v>
      </c>
      <c r="AU133" s="665">
        <f>'Information Input'!$J$18</f>
        <v>2019</v>
      </c>
      <c r="AV133" s="665">
        <v>208</v>
      </c>
      <c r="AW133" s="665" t="s">
        <v>370</v>
      </c>
      <c r="AX133" s="665" t="s">
        <v>462</v>
      </c>
      <c r="AY133" s="666" t="s">
        <v>450</v>
      </c>
      <c r="AZ133" s="665">
        <v>48</v>
      </c>
      <c r="BA133" s="667" t="s">
        <v>556</v>
      </c>
      <c r="BB133" s="661" t="s">
        <v>268</v>
      </c>
      <c r="BC133" s="668">
        <f>'Report 2'!$V$55</f>
        <v>0</v>
      </c>
      <c r="BD133" s="668">
        <f>'Report 2'!$W$55</f>
        <v>0</v>
      </c>
      <c r="BE133" s="668">
        <f>'Report 2'!$X$55</f>
        <v>0</v>
      </c>
      <c r="BF133" s="668">
        <f>'Report 2'!$Y$55</f>
        <v>0</v>
      </c>
      <c r="BG133" s="668">
        <f>'Report 2'!$Z$55</f>
        <v>0</v>
      </c>
      <c r="BH133" s="668">
        <f>'Report 2'!$AA$55</f>
        <v>0</v>
      </c>
      <c r="BI133" s="668">
        <f>'Report 2'!$AB$55</f>
        <v>0</v>
      </c>
      <c r="CC133" s="660" t="s">
        <v>463</v>
      </c>
      <c r="CD133" s="1000" t="s">
        <v>447</v>
      </c>
      <c r="CE133" s="1000" t="str">
        <f>'Information Input'!$M$14</f>
        <v xml:space="preserve">      -      </v>
      </c>
      <c r="CF133" s="669" t="s">
        <v>27</v>
      </c>
      <c r="CG133" s="670">
        <f t="shared" si="55"/>
        <v>43739</v>
      </c>
      <c r="CH133" s="670">
        <f t="shared" si="56"/>
        <v>43830</v>
      </c>
      <c r="CI133" s="670">
        <f>'Information Input'!$H$35</f>
        <v>43555</v>
      </c>
      <c r="CJ133" s="669" t="str">
        <f>'Information Input'!$J$22</f>
        <v>Quarterly</v>
      </c>
      <c r="CK133" s="670">
        <f>'Information Input'!$H$30</f>
        <v>43555</v>
      </c>
      <c r="CL133" s="669">
        <f>'Information Input'!$J$18</f>
        <v>2019</v>
      </c>
      <c r="CM133" s="1001" t="s">
        <v>365</v>
      </c>
      <c r="CN133" s="1000" t="s">
        <v>370</v>
      </c>
      <c r="CO133" s="660" t="s">
        <v>462</v>
      </c>
      <c r="CP133" s="660" t="str">
        <f t="shared" si="57"/>
        <v>Health Care</v>
      </c>
      <c r="CQ133" s="669">
        <v>12</v>
      </c>
      <c r="CR133" s="660" t="s">
        <v>108</v>
      </c>
      <c r="CS133" s="660" t="s">
        <v>152</v>
      </c>
      <c r="CT133" s="1002">
        <f>'Report 1'!$F$18</f>
        <v>0</v>
      </c>
      <c r="CU133" s="1003">
        <f>SUMIF('Report 4A'!$G$16:$G$95,$CQ133,'Report 4A'!$N$16:$N$95)</f>
        <v>0</v>
      </c>
      <c r="CV133" s="1004">
        <f t="shared" si="45"/>
        <v>0</v>
      </c>
      <c r="CX133" s="664" t="s">
        <v>463</v>
      </c>
      <c r="CY133" s="655" t="s">
        <v>287</v>
      </c>
      <c r="CZ133" s="655" t="str">
        <f>'Information Input'!$M$14</f>
        <v xml:space="preserve">      -      </v>
      </c>
      <c r="DA133" s="656">
        <f>'Information Input'!$H$35</f>
        <v>43555</v>
      </c>
      <c r="DB133" s="655" t="str">
        <f>'Information Input'!$J$22</f>
        <v>Quarterly</v>
      </c>
      <c r="DC133" s="670">
        <f>'Information Input'!$H$30</f>
        <v>43555</v>
      </c>
      <c r="DD133" s="671" t="str">
        <f t="shared" si="46"/>
        <v>201802</v>
      </c>
      <c r="DE133" s="659" t="s">
        <v>462</v>
      </c>
      <c r="DF133" s="659" t="s">
        <v>457</v>
      </c>
      <c r="DG133" s="662">
        <f>'Report 5I'!$P$55</f>
        <v>0</v>
      </c>
      <c r="DH133" s="668">
        <f>'Report 5I'!$P$56</f>
        <v>0</v>
      </c>
      <c r="DI133" s="662">
        <f>'Report 5I'!$P$57</f>
        <v>0</v>
      </c>
      <c r="DJ133" s="662">
        <f>'Report 5I'!$P$58</f>
        <v>0</v>
      </c>
      <c r="DK133" s="662">
        <f>'Report 5I'!$P$59</f>
        <v>0</v>
      </c>
      <c r="DL133" s="662">
        <f>'Report 5I'!$P$60</f>
        <v>0</v>
      </c>
      <c r="DM133" s="662">
        <f>'Report 5I'!$P$61</f>
        <v>0</v>
      </c>
      <c r="DN133" s="662">
        <f>'Report 5I'!$P$62</f>
        <v>0</v>
      </c>
      <c r="DO133" s="662">
        <f>'Report 5I'!$P$63</f>
        <v>0</v>
      </c>
      <c r="DP133" s="662">
        <f>'Report 5I'!$P$64</f>
        <v>0</v>
      </c>
      <c r="DQ133" s="662">
        <f>'Report 5I'!$P$65</f>
        <v>0</v>
      </c>
    </row>
    <row r="134" spans="2:121">
      <c r="B134" s="653" t="s">
        <v>463</v>
      </c>
      <c r="C134" s="654">
        <v>1</v>
      </c>
      <c r="D134" s="655" t="str">
        <f>'Information Input'!$M$14</f>
        <v xml:space="preserve">      -      </v>
      </c>
      <c r="E134" s="655" t="s">
        <v>25</v>
      </c>
      <c r="F134" s="656">
        <f t="shared" si="47"/>
        <v>43556</v>
      </c>
      <c r="G134" s="656">
        <f t="shared" si="48"/>
        <v>43646</v>
      </c>
      <c r="H134" s="656">
        <f>'Information Input'!$H$35</f>
        <v>43555</v>
      </c>
      <c r="I134" s="655" t="str">
        <f>'Information Input'!$J$22</f>
        <v>Quarterly</v>
      </c>
      <c r="J134" s="656">
        <f>'Information Input'!$H$30</f>
        <v>43555</v>
      </c>
      <c r="K134" s="655">
        <f>'Information Input'!$J$18</f>
        <v>2019</v>
      </c>
      <c r="L134" s="657" t="s">
        <v>365</v>
      </c>
      <c r="M134" s="658" t="s">
        <v>370</v>
      </c>
      <c r="N134" s="659" t="s">
        <v>462</v>
      </c>
      <c r="O134" s="660" t="s">
        <v>451</v>
      </c>
      <c r="P134" s="655">
        <v>53</v>
      </c>
      <c r="Q134" s="659" t="s">
        <v>30</v>
      </c>
      <c r="R134" s="659" t="s">
        <v>321</v>
      </c>
      <c r="S134" s="661">
        <f>'Report 1'!$D$18</f>
        <v>0</v>
      </c>
      <c r="T134" s="662">
        <f>'Report 1'!$D$73</f>
        <v>0</v>
      </c>
      <c r="U134" s="663">
        <f>'Report 1'!$D$159</f>
        <v>0</v>
      </c>
      <c r="AL134" s="664" t="s">
        <v>463</v>
      </c>
      <c r="AM134" s="665">
        <v>2</v>
      </c>
      <c r="AN134" s="665" t="str">
        <f>'Information Input'!$M$14</f>
        <v xml:space="preserve">      -      </v>
      </c>
      <c r="AO134" s="665" t="s">
        <v>26</v>
      </c>
      <c r="AP134" s="656">
        <f t="shared" si="42"/>
        <v>43647</v>
      </c>
      <c r="AQ134" s="656">
        <f t="shared" si="43"/>
        <v>43738</v>
      </c>
      <c r="AR134" s="656">
        <f>'Information Input'!$H$35</f>
        <v>43555</v>
      </c>
      <c r="AS134" s="665" t="str">
        <f>'Information Input'!$J$22</f>
        <v>Quarterly</v>
      </c>
      <c r="AT134" s="656">
        <f>'Information Input'!$H$30</f>
        <v>43555</v>
      </c>
      <c r="AU134" s="665">
        <f>'Information Input'!$J$18</f>
        <v>2019</v>
      </c>
      <c r="AV134" s="665">
        <v>208</v>
      </c>
      <c r="AW134" s="665" t="s">
        <v>370</v>
      </c>
      <c r="AX134" s="665" t="s">
        <v>462</v>
      </c>
      <c r="AY134" s="666" t="s">
        <v>450</v>
      </c>
      <c r="AZ134" s="665">
        <v>49</v>
      </c>
      <c r="BA134" s="667" t="s">
        <v>392</v>
      </c>
      <c r="BB134" s="661" t="s">
        <v>268</v>
      </c>
      <c r="BC134" s="668">
        <f>'Report 2'!$V$56</f>
        <v>0</v>
      </c>
      <c r="BD134" s="668">
        <f>'Report 2'!$W$56</f>
        <v>0</v>
      </c>
      <c r="BE134" s="668">
        <f>'Report 2'!$X$56</f>
        <v>0</v>
      </c>
      <c r="BF134" s="668">
        <f>'Report 2'!$Y$56</f>
        <v>0</v>
      </c>
      <c r="BG134" s="668">
        <f>'Report 2'!$Z$56</f>
        <v>0</v>
      </c>
      <c r="BH134" s="668">
        <f>'Report 2'!$AA$56</f>
        <v>0</v>
      </c>
      <c r="BI134" s="668">
        <f>'Report 2'!$AB$56</f>
        <v>0</v>
      </c>
      <c r="CC134" s="660" t="s">
        <v>463</v>
      </c>
      <c r="CD134" s="1000" t="s">
        <v>447</v>
      </c>
      <c r="CE134" s="1000" t="str">
        <f>'Information Input'!$M$14</f>
        <v xml:space="preserve">      -      </v>
      </c>
      <c r="CF134" s="669" t="s">
        <v>27</v>
      </c>
      <c r="CG134" s="670">
        <f t="shared" si="55"/>
        <v>43739</v>
      </c>
      <c r="CH134" s="670">
        <f t="shared" si="56"/>
        <v>43830</v>
      </c>
      <c r="CI134" s="670">
        <f>'Information Input'!$H$35</f>
        <v>43555</v>
      </c>
      <c r="CJ134" s="669" t="str">
        <f>'Information Input'!$J$22</f>
        <v>Quarterly</v>
      </c>
      <c r="CK134" s="670">
        <f>'Information Input'!$H$30</f>
        <v>43555</v>
      </c>
      <c r="CL134" s="669">
        <f>'Information Input'!$J$18</f>
        <v>2019</v>
      </c>
      <c r="CM134" s="1001" t="s">
        <v>365</v>
      </c>
      <c r="CN134" s="1000" t="s">
        <v>370</v>
      </c>
      <c r="CO134" s="660" t="s">
        <v>462</v>
      </c>
      <c r="CP134" s="660" t="str">
        <f t="shared" si="57"/>
        <v>Health Care</v>
      </c>
      <c r="CQ134" s="669">
        <v>13</v>
      </c>
      <c r="CR134" s="660" t="s">
        <v>109</v>
      </c>
      <c r="CS134" s="660" t="s">
        <v>154</v>
      </c>
      <c r="CT134" s="1002">
        <f>'Report 1'!$F$18</f>
        <v>0</v>
      </c>
      <c r="CU134" s="1003">
        <f>SUMIF('Report 4A'!$G$16:$G$95,$CQ134,'Report 4A'!$N$16:$N$95)</f>
        <v>0</v>
      </c>
      <c r="CV134" s="1004">
        <f t="shared" si="45"/>
        <v>0</v>
      </c>
      <c r="CX134" s="664" t="s">
        <v>463</v>
      </c>
      <c r="CY134" s="655" t="s">
        <v>287</v>
      </c>
      <c r="CZ134" s="655" t="str">
        <f>'Information Input'!$M$14</f>
        <v xml:space="preserve">      -      </v>
      </c>
      <c r="DA134" s="656">
        <f>'Information Input'!$H$35</f>
        <v>43555</v>
      </c>
      <c r="DB134" s="655" t="str">
        <f>'Information Input'!$J$22</f>
        <v>Quarterly</v>
      </c>
      <c r="DC134" s="670">
        <f>'Information Input'!$H$30</f>
        <v>43555</v>
      </c>
      <c r="DD134" s="671" t="str">
        <f t="shared" si="46"/>
        <v>201801</v>
      </c>
      <c r="DE134" s="659" t="s">
        <v>462</v>
      </c>
      <c r="DF134" s="659" t="s">
        <v>457</v>
      </c>
      <c r="DG134" s="662">
        <f>'Report 5I'!$Q$55</f>
        <v>0</v>
      </c>
      <c r="DH134" s="668">
        <f>'Report 5I'!$Q$56</f>
        <v>0</v>
      </c>
      <c r="DI134" s="662">
        <f>'Report 5I'!$Q$57</f>
        <v>0</v>
      </c>
      <c r="DJ134" s="662">
        <f>'Report 5I'!$Q$58</f>
        <v>0</v>
      </c>
      <c r="DK134" s="662">
        <f>'Report 5I'!$Q$59</f>
        <v>0</v>
      </c>
      <c r="DL134" s="662">
        <f>'Report 5I'!$Q$60</f>
        <v>0</v>
      </c>
      <c r="DM134" s="662">
        <f>'Report 5I'!$Q$61</f>
        <v>0</v>
      </c>
      <c r="DN134" s="662">
        <f>'Report 5I'!$Q$62</f>
        <v>0</v>
      </c>
      <c r="DO134" s="662">
        <f>'Report 5I'!$Q$63</f>
        <v>0</v>
      </c>
      <c r="DP134" s="662">
        <f>'Report 5I'!$Q$64</f>
        <v>0</v>
      </c>
      <c r="DQ134" s="662">
        <f>'Report 5I'!$Q$65</f>
        <v>0</v>
      </c>
    </row>
    <row r="135" spans="2:121">
      <c r="B135" s="653" t="s">
        <v>463</v>
      </c>
      <c r="C135" s="654">
        <v>1</v>
      </c>
      <c r="D135" s="655" t="str">
        <f>'Information Input'!$M$14</f>
        <v xml:space="preserve">      -      </v>
      </c>
      <c r="E135" s="655" t="s">
        <v>25</v>
      </c>
      <c r="F135" s="656">
        <f t="shared" si="47"/>
        <v>43556</v>
      </c>
      <c r="G135" s="656">
        <f t="shared" si="48"/>
        <v>43646</v>
      </c>
      <c r="H135" s="656">
        <f>'Information Input'!$H$35</f>
        <v>43555</v>
      </c>
      <c r="I135" s="655" t="str">
        <f>'Information Input'!$J$22</f>
        <v>Quarterly</v>
      </c>
      <c r="J135" s="656">
        <f>'Information Input'!$H$30</f>
        <v>43555</v>
      </c>
      <c r="K135" s="655">
        <f>'Information Input'!$J$18</f>
        <v>2019</v>
      </c>
      <c r="L135" s="657" t="s">
        <v>365</v>
      </c>
      <c r="M135" s="658" t="s">
        <v>370</v>
      </c>
      <c r="N135" s="659" t="s">
        <v>462</v>
      </c>
      <c r="O135" s="660" t="s">
        <v>451</v>
      </c>
      <c r="P135" s="655">
        <v>54</v>
      </c>
      <c r="Q135" s="659" t="s">
        <v>31</v>
      </c>
      <c r="R135" s="659" t="s">
        <v>321</v>
      </c>
      <c r="S135" s="661">
        <f>'Report 1'!$D$18</f>
        <v>0</v>
      </c>
      <c r="T135" s="662">
        <f>'Report 1'!$D$74</f>
        <v>0</v>
      </c>
      <c r="U135" s="663">
        <f>'Report 1'!$D$160</f>
        <v>0</v>
      </c>
      <c r="AL135" s="664" t="s">
        <v>463</v>
      </c>
      <c r="AM135" s="665">
        <v>2</v>
      </c>
      <c r="AN135" s="665" t="str">
        <f>'Information Input'!$M$14</f>
        <v xml:space="preserve">      -      </v>
      </c>
      <c r="AO135" s="665" t="s">
        <v>26</v>
      </c>
      <c r="AP135" s="656">
        <f t="shared" si="42"/>
        <v>43647</v>
      </c>
      <c r="AQ135" s="656">
        <f t="shared" si="43"/>
        <v>43738</v>
      </c>
      <c r="AR135" s="656">
        <f>'Information Input'!$H$35</f>
        <v>43555</v>
      </c>
      <c r="AS135" s="665" t="str">
        <f>'Information Input'!$J$22</f>
        <v>Quarterly</v>
      </c>
      <c r="AT135" s="656">
        <f>'Information Input'!$H$30</f>
        <v>43555</v>
      </c>
      <c r="AU135" s="665">
        <f>'Information Input'!$J$18</f>
        <v>2019</v>
      </c>
      <c r="AV135" s="665">
        <v>208</v>
      </c>
      <c r="AW135" s="665" t="s">
        <v>370</v>
      </c>
      <c r="AX135" s="665" t="s">
        <v>462</v>
      </c>
      <c r="AY135" s="666" t="s">
        <v>450</v>
      </c>
      <c r="AZ135" s="665">
        <v>50</v>
      </c>
      <c r="BA135" s="667" t="s">
        <v>142</v>
      </c>
      <c r="BB135" s="661" t="s">
        <v>268</v>
      </c>
      <c r="BC135" s="668">
        <f>'Report 2'!$V$57</f>
        <v>0</v>
      </c>
      <c r="BD135" s="668">
        <f>'Report 2'!$W$57</f>
        <v>0</v>
      </c>
      <c r="BE135" s="668">
        <f>'Report 2'!$X$57</f>
        <v>0</v>
      </c>
      <c r="BF135" s="668">
        <f>'Report 2'!$Y$57</f>
        <v>0</v>
      </c>
      <c r="BG135" s="668">
        <f>'Report 2'!$Z$57</f>
        <v>0</v>
      </c>
      <c r="BH135" s="668">
        <f>'Report 2'!$AA$57</f>
        <v>0</v>
      </c>
      <c r="BI135" s="668">
        <f>'Report 2'!$AB$57</f>
        <v>0</v>
      </c>
      <c r="CC135" s="660" t="s">
        <v>463</v>
      </c>
      <c r="CD135" s="1000" t="s">
        <v>447</v>
      </c>
      <c r="CE135" s="1000" t="str">
        <f>'Information Input'!$M$14</f>
        <v xml:space="preserve">      -      </v>
      </c>
      <c r="CF135" s="669" t="s">
        <v>27</v>
      </c>
      <c r="CG135" s="670">
        <f t="shared" si="55"/>
        <v>43739</v>
      </c>
      <c r="CH135" s="670">
        <f t="shared" si="56"/>
        <v>43830</v>
      </c>
      <c r="CI135" s="670">
        <f>'Information Input'!$H$35</f>
        <v>43555</v>
      </c>
      <c r="CJ135" s="669" t="str">
        <f>'Information Input'!$J$22</f>
        <v>Quarterly</v>
      </c>
      <c r="CK135" s="670">
        <f>'Information Input'!$H$30</f>
        <v>43555</v>
      </c>
      <c r="CL135" s="669">
        <f>'Information Input'!$J$18</f>
        <v>2019</v>
      </c>
      <c r="CM135" s="1001" t="s">
        <v>365</v>
      </c>
      <c r="CN135" s="1000" t="s">
        <v>370</v>
      </c>
      <c r="CO135" s="660" t="s">
        <v>462</v>
      </c>
      <c r="CP135" s="660" t="str">
        <f t="shared" si="57"/>
        <v>Health Care</v>
      </c>
      <c r="CQ135" s="669">
        <v>14</v>
      </c>
      <c r="CR135" s="660" t="s">
        <v>537</v>
      </c>
      <c r="CS135" s="660" t="s">
        <v>156</v>
      </c>
      <c r="CT135" s="1002">
        <f>'Report 1'!$F$18</f>
        <v>0</v>
      </c>
      <c r="CU135" s="1003">
        <f>SUMIF('Report 4A'!$G$16:$G$95,$CQ135,'Report 4A'!$N$16:$N$95)</f>
        <v>0</v>
      </c>
      <c r="CV135" s="1004">
        <f t="shared" si="45"/>
        <v>0</v>
      </c>
      <c r="CX135" s="664" t="s">
        <v>463</v>
      </c>
      <c r="CY135" s="655" t="s">
        <v>287</v>
      </c>
      <c r="CZ135" s="655" t="str">
        <f>'Information Input'!$M$14</f>
        <v xml:space="preserve">      -      </v>
      </c>
      <c r="DA135" s="670">
        <f>'Information Input'!$H$35</f>
        <v>43555</v>
      </c>
      <c r="DB135" s="655" t="str">
        <f>'Information Input'!$J$22</f>
        <v>Quarterly</v>
      </c>
      <c r="DC135" s="670">
        <f>'Information Input'!$H$30</f>
        <v>43555</v>
      </c>
      <c r="DD135" s="671" t="str">
        <f t="shared" si="46"/>
        <v>201712</v>
      </c>
      <c r="DE135" s="659" t="s">
        <v>462</v>
      </c>
      <c r="DF135" s="659" t="s">
        <v>457</v>
      </c>
      <c r="DG135" s="662">
        <f>'Report 5I'!$R$55</f>
        <v>0</v>
      </c>
      <c r="DH135" s="668">
        <f>'Report 5I'!$R$56</f>
        <v>0</v>
      </c>
      <c r="DI135" s="662">
        <f>'Report 5I'!$R$57</f>
        <v>0</v>
      </c>
      <c r="DJ135" s="662">
        <f>'Report 5I'!$R$58</f>
        <v>0</v>
      </c>
      <c r="DK135" s="662">
        <f>'Report 5I'!$R$59</f>
        <v>0</v>
      </c>
      <c r="DL135" s="662">
        <f>'Report 5I'!$R$60</f>
        <v>0</v>
      </c>
      <c r="DM135" s="662">
        <f>'Report 5I'!$R$61</f>
        <v>0</v>
      </c>
      <c r="DN135" s="662">
        <f>'Report 5I'!$R$62</f>
        <v>0</v>
      </c>
      <c r="DO135" s="662">
        <f>'Report 5I'!$R$63</f>
        <v>0</v>
      </c>
      <c r="DP135" s="662">
        <f>'Report 5I'!$R$64</f>
        <v>0</v>
      </c>
      <c r="DQ135" s="662">
        <f>'Report 5I'!$R$65</f>
        <v>0</v>
      </c>
    </row>
    <row r="136" spans="2:121">
      <c r="B136" s="653" t="s">
        <v>463</v>
      </c>
      <c r="C136" s="654">
        <v>1</v>
      </c>
      <c r="D136" s="655" t="str">
        <f>'Information Input'!$M$14</f>
        <v xml:space="preserve">      -      </v>
      </c>
      <c r="E136" s="655" t="s">
        <v>25</v>
      </c>
      <c r="F136" s="656">
        <f t="shared" si="47"/>
        <v>43556</v>
      </c>
      <c r="G136" s="656">
        <f t="shared" si="48"/>
        <v>43646</v>
      </c>
      <c r="H136" s="656">
        <f>'Information Input'!$H$35</f>
        <v>43555</v>
      </c>
      <c r="I136" s="655" t="str">
        <f>'Information Input'!$J$22</f>
        <v>Quarterly</v>
      </c>
      <c r="J136" s="656">
        <f>'Information Input'!$H$30</f>
        <v>43555</v>
      </c>
      <c r="K136" s="655">
        <f>'Information Input'!$J$18</f>
        <v>2019</v>
      </c>
      <c r="L136" s="657" t="s">
        <v>365</v>
      </c>
      <c r="M136" s="658" t="s">
        <v>370</v>
      </c>
      <c r="N136" s="659" t="s">
        <v>462</v>
      </c>
      <c r="O136" s="660" t="s">
        <v>451</v>
      </c>
      <c r="P136" s="655">
        <v>55</v>
      </c>
      <c r="Q136" s="659" t="s">
        <v>395</v>
      </c>
      <c r="R136" s="659" t="s">
        <v>321</v>
      </c>
      <c r="S136" s="661">
        <f>'Report 1'!$D$18</f>
        <v>0</v>
      </c>
      <c r="T136" s="662">
        <f>'Report 1'!$D$75</f>
        <v>0</v>
      </c>
      <c r="U136" s="663">
        <f>'Report 1'!$D$161</f>
        <v>0</v>
      </c>
      <c r="AL136" s="664" t="s">
        <v>463</v>
      </c>
      <c r="AM136" s="665">
        <v>2</v>
      </c>
      <c r="AN136" s="665" t="str">
        <f>'Information Input'!$M$14</f>
        <v xml:space="preserve">      -      </v>
      </c>
      <c r="AO136" s="665" t="s">
        <v>26</v>
      </c>
      <c r="AP136" s="656">
        <f t="shared" si="42"/>
        <v>43647</v>
      </c>
      <c r="AQ136" s="656">
        <f t="shared" si="43"/>
        <v>43738</v>
      </c>
      <c r="AR136" s="656">
        <f>'Information Input'!$H$35</f>
        <v>43555</v>
      </c>
      <c r="AS136" s="665" t="str">
        <f>'Information Input'!$J$22</f>
        <v>Quarterly</v>
      </c>
      <c r="AT136" s="656">
        <f>'Information Input'!$H$30</f>
        <v>43555</v>
      </c>
      <c r="AU136" s="665">
        <f>'Information Input'!$J$18</f>
        <v>2019</v>
      </c>
      <c r="AV136" s="665">
        <v>208</v>
      </c>
      <c r="AW136" s="665" t="s">
        <v>370</v>
      </c>
      <c r="AX136" s="665" t="s">
        <v>462</v>
      </c>
      <c r="AY136" s="666" t="s">
        <v>450</v>
      </c>
      <c r="AZ136" s="665">
        <v>51</v>
      </c>
      <c r="BA136" s="667" t="s">
        <v>557</v>
      </c>
      <c r="BB136" s="661" t="s">
        <v>268</v>
      </c>
      <c r="BC136" s="668">
        <f>'Report 2'!$V$58</f>
        <v>0</v>
      </c>
      <c r="BD136" s="668">
        <f>'Report 2'!$W$58</f>
        <v>0</v>
      </c>
      <c r="BE136" s="668">
        <f>'Report 2'!$X$58</f>
        <v>0</v>
      </c>
      <c r="BF136" s="668">
        <f>'Report 2'!$Y$58</f>
        <v>0</v>
      </c>
      <c r="BG136" s="668">
        <f>'Report 2'!$Z$58</f>
        <v>0</v>
      </c>
      <c r="BH136" s="668">
        <f>'Report 2'!$AA$58</f>
        <v>0</v>
      </c>
      <c r="BI136" s="668">
        <f>'Report 2'!$AB$58</f>
        <v>0</v>
      </c>
      <c r="CC136" s="660" t="s">
        <v>463</v>
      </c>
      <c r="CD136" s="1000" t="s">
        <v>447</v>
      </c>
      <c r="CE136" s="1000" t="str">
        <f>'Information Input'!$M$14</f>
        <v xml:space="preserve">      -      </v>
      </c>
      <c r="CF136" s="669" t="s">
        <v>27</v>
      </c>
      <c r="CG136" s="670">
        <f t="shared" si="55"/>
        <v>43739</v>
      </c>
      <c r="CH136" s="670">
        <f t="shared" si="56"/>
        <v>43830</v>
      </c>
      <c r="CI136" s="670">
        <f>'Information Input'!$H$35</f>
        <v>43555</v>
      </c>
      <c r="CJ136" s="669" t="str">
        <f>'Information Input'!$J$22</f>
        <v>Quarterly</v>
      </c>
      <c r="CK136" s="670">
        <f>'Information Input'!$H$30</f>
        <v>43555</v>
      </c>
      <c r="CL136" s="669">
        <f>'Information Input'!$J$18</f>
        <v>2019</v>
      </c>
      <c r="CM136" s="1001" t="s">
        <v>365</v>
      </c>
      <c r="CN136" s="1000" t="s">
        <v>370</v>
      </c>
      <c r="CO136" s="660" t="s">
        <v>462</v>
      </c>
      <c r="CP136" s="660" t="str">
        <f t="shared" si="57"/>
        <v>Health Care</v>
      </c>
      <c r="CQ136" s="669">
        <v>15</v>
      </c>
      <c r="CR136" s="660" t="s">
        <v>110</v>
      </c>
      <c r="CS136" s="660" t="s">
        <v>157</v>
      </c>
      <c r="CT136" s="1002">
        <f>'Report 1'!$F$18</f>
        <v>0</v>
      </c>
      <c r="CU136" s="1003">
        <f>SUMIF('Report 4A'!$G$16:$G$95,$CQ136,'Report 4A'!$N$16:$N$95)</f>
        <v>0</v>
      </c>
      <c r="CV136" s="1004">
        <f t="shared" si="45"/>
        <v>0</v>
      </c>
      <c r="CX136" s="664" t="s">
        <v>463</v>
      </c>
      <c r="CY136" s="655" t="s">
        <v>287</v>
      </c>
      <c r="CZ136" s="655" t="str">
        <f>'Information Input'!$M$14</f>
        <v xml:space="preserve">      -      </v>
      </c>
      <c r="DA136" s="656">
        <f>'Information Input'!$H$35</f>
        <v>43555</v>
      </c>
      <c r="DB136" s="655" t="str">
        <f>'Information Input'!$J$22</f>
        <v>Quarterly</v>
      </c>
      <c r="DC136" s="670">
        <f>'Information Input'!$H$30</f>
        <v>43555</v>
      </c>
      <c r="DD136" s="671" t="str">
        <f t="shared" si="46"/>
        <v>201711</v>
      </c>
      <c r="DE136" s="659" t="s">
        <v>462</v>
      </c>
      <c r="DF136" s="659" t="s">
        <v>457</v>
      </c>
      <c r="DG136" s="662">
        <f>'Report 5I'!$S$55</f>
        <v>0</v>
      </c>
      <c r="DH136" s="668">
        <f>'Report 5I'!$S$56</f>
        <v>0</v>
      </c>
      <c r="DI136" s="662">
        <f>'Report 5I'!$S$57</f>
        <v>0</v>
      </c>
      <c r="DJ136" s="662">
        <f>'Report 5I'!$S$58</f>
        <v>0</v>
      </c>
      <c r="DK136" s="662">
        <f>'Report 5I'!$S$59</f>
        <v>0</v>
      </c>
      <c r="DL136" s="662">
        <f>'Report 5I'!$S$60</f>
        <v>0</v>
      </c>
      <c r="DM136" s="662">
        <f>'Report 5I'!$S$61</f>
        <v>0</v>
      </c>
      <c r="DN136" s="662">
        <f>'Report 5I'!$S$62</f>
        <v>0</v>
      </c>
      <c r="DO136" s="662">
        <f>'Report 5I'!$S$63</f>
        <v>0</v>
      </c>
      <c r="DP136" s="662">
        <f>'Report 5I'!$S$64</f>
        <v>0</v>
      </c>
      <c r="DQ136" s="662">
        <f>'Report 5I'!$S$65</f>
        <v>0</v>
      </c>
    </row>
    <row r="137" spans="2:121">
      <c r="B137" s="653" t="s">
        <v>463</v>
      </c>
      <c r="C137" s="654">
        <v>1</v>
      </c>
      <c r="D137" s="655" t="str">
        <f>'Information Input'!$M$14</f>
        <v xml:space="preserve">      -      </v>
      </c>
      <c r="E137" s="655" t="s">
        <v>25</v>
      </c>
      <c r="F137" s="656">
        <f t="shared" si="47"/>
        <v>43556</v>
      </c>
      <c r="G137" s="656">
        <f t="shared" si="48"/>
        <v>43646</v>
      </c>
      <c r="H137" s="656">
        <f>'Information Input'!$H$35</f>
        <v>43555</v>
      </c>
      <c r="I137" s="655" t="str">
        <f>'Information Input'!$J$22</f>
        <v>Quarterly</v>
      </c>
      <c r="J137" s="656">
        <f>'Information Input'!$H$30</f>
        <v>43555</v>
      </c>
      <c r="K137" s="655">
        <f>'Information Input'!$J$18</f>
        <v>2019</v>
      </c>
      <c r="L137" s="657" t="s">
        <v>365</v>
      </c>
      <c r="M137" s="658" t="s">
        <v>370</v>
      </c>
      <c r="N137" s="659" t="s">
        <v>462</v>
      </c>
      <c r="O137" s="660" t="s">
        <v>451</v>
      </c>
      <c r="P137" s="655">
        <v>56</v>
      </c>
      <c r="Q137" s="659" t="s">
        <v>118</v>
      </c>
      <c r="R137" s="659" t="s">
        <v>268</v>
      </c>
      <c r="S137" s="661">
        <f>'Report 1'!$D$18</f>
        <v>0</v>
      </c>
      <c r="T137" s="662">
        <f>'Report 1'!$D$76</f>
        <v>0</v>
      </c>
      <c r="U137" s="663">
        <f>'Report 1'!$D$162</f>
        <v>0</v>
      </c>
      <c r="AL137" s="676" t="s">
        <v>463</v>
      </c>
      <c r="AM137" s="687">
        <v>2</v>
      </c>
      <c r="AN137" s="687" t="str">
        <f>'Information Input'!$M$14</f>
        <v xml:space="preserve">      -      </v>
      </c>
      <c r="AO137" s="687" t="s">
        <v>26</v>
      </c>
      <c r="AP137" s="678">
        <f t="shared" si="42"/>
        <v>43647</v>
      </c>
      <c r="AQ137" s="678">
        <f t="shared" si="43"/>
        <v>43738</v>
      </c>
      <c r="AR137" s="678">
        <f>'Information Input'!$H$35</f>
        <v>43555</v>
      </c>
      <c r="AS137" s="687" t="str">
        <f>'Information Input'!$J$22</f>
        <v>Quarterly</v>
      </c>
      <c r="AT137" s="678">
        <f>'Information Input'!$H$30</f>
        <v>43555</v>
      </c>
      <c r="AU137" s="687">
        <f>'Information Input'!$J$18</f>
        <v>2019</v>
      </c>
      <c r="AV137" s="687">
        <v>208</v>
      </c>
      <c r="AW137" s="687" t="s">
        <v>370</v>
      </c>
      <c r="AX137" s="687" t="s">
        <v>462</v>
      </c>
      <c r="AY137" s="688" t="s">
        <v>449</v>
      </c>
      <c r="AZ137" s="687">
        <v>52</v>
      </c>
      <c r="BA137" s="676" t="s">
        <v>502</v>
      </c>
      <c r="BB137" s="685" t="s">
        <v>268</v>
      </c>
      <c r="BC137" s="683">
        <f>'Report 2'!$V$59</f>
        <v>0</v>
      </c>
      <c r="BD137" s="683">
        <f>'Report 2'!$W$59</f>
        <v>0</v>
      </c>
      <c r="BE137" s="683">
        <f>'Report 2'!$X$59</f>
        <v>0</v>
      </c>
      <c r="BF137" s="683">
        <f>'Report 2'!$Y$59</f>
        <v>0</v>
      </c>
      <c r="BG137" s="683">
        <f>'Report 2'!$Z$59</f>
        <v>0</v>
      </c>
      <c r="BH137" s="683">
        <f>'Report 2'!$AA$59</f>
        <v>0</v>
      </c>
      <c r="BI137" s="683">
        <f>'Report 2'!$AB$59</f>
        <v>0</v>
      </c>
      <c r="CC137" s="660" t="s">
        <v>463</v>
      </c>
      <c r="CD137" s="1000" t="s">
        <v>447</v>
      </c>
      <c r="CE137" s="1000" t="str">
        <f>'Information Input'!$M$14</f>
        <v xml:space="preserve">      -      </v>
      </c>
      <c r="CF137" s="669" t="s">
        <v>27</v>
      </c>
      <c r="CG137" s="670">
        <f t="shared" si="55"/>
        <v>43739</v>
      </c>
      <c r="CH137" s="670">
        <f t="shared" si="56"/>
        <v>43830</v>
      </c>
      <c r="CI137" s="670">
        <f>'Information Input'!$H$35</f>
        <v>43555</v>
      </c>
      <c r="CJ137" s="669" t="str">
        <f>'Information Input'!$J$22</f>
        <v>Quarterly</v>
      </c>
      <c r="CK137" s="670">
        <f>'Information Input'!$H$30</f>
        <v>43555</v>
      </c>
      <c r="CL137" s="669">
        <f>'Information Input'!$J$18</f>
        <v>2019</v>
      </c>
      <c r="CM137" s="1001" t="s">
        <v>365</v>
      </c>
      <c r="CN137" s="1000" t="s">
        <v>370</v>
      </c>
      <c r="CO137" s="660" t="s">
        <v>462</v>
      </c>
      <c r="CP137" s="660" t="str">
        <f t="shared" si="57"/>
        <v>Health Care</v>
      </c>
      <c r="CQ137" s="669">
        <v>16</v>
      </c>
      <c r="CR137" s="660" t="s">
        <v>538</v>
      </c>
      <c r="CS137" s="660" t="s">
        <v>151</v>
      </c>
      <c r="CT137" s="1002">
        <f>'Report 1'!$F$18</f>
        <v>0</v>
      </c>
      <c r="CU137" s="1003">
        <f>SUMIF('Report 4A'!$G$16:$G$95,$CQ137,'Report 4A'!$N$16:$N$95)</f>
        <v>0</v>
      </c>
      <c r="CV137" s="1004">
        <f t="shared" si="45"/>
        <v>0</v>
      </c>
      <c r="CX137" s="664" t="s">
        <v>463</v>
      </c>
      <c r="CY137" s="655" t="s">
        <v>287</v>
      </c>
      <c r="CZ137" s="655" t="str">
        <f>'Information Input'!$M$14</f>
        <v xml:space="preserve">      -      </v>
      </c>
      <c r="DA137" s="656">
        <f>'Information Input'!$H$35</f>
        <v>43555</v>
      </c>
      <c r="DB137" s="655" t="str">
        <f>'Information Input'!$J$22</f>
        <v>Quarterly</v>
      </c>
      <c r="DC137" s="670">
        <f>'Information Input'!$H$30</f>
        <v>43555</v>
      </c>
      <c r="DD137" s="671" t="str">
        <f t="shared" si="46"/>
        <v>201710</v>
      </c>
      <c r="DE137" s="659" t="s">
        <v>462</v>
      </c>
      <c r="DF137" s="659" t="s">
        <v>457</v>
      </c>
      <c r="DG137" s="662">
        <f>'Report 5I'!$T$55</f>
        <v>0</v>
      </c>
      <c r="DH137" s="668">
        <f>'Report 5I'!$T$56</f>
        <v>0</v>
      </c>
      <c r="DI137" s="662">
        <f>'Report 5I'!$T$57</f>
        <v>0</v>
      </c>
      <c r="DJ137" s="662">
        <f>'Report 5I'!$T$58</f>
        <v>0</v>
      </c>
      <c r="DK137" s="662">
        <f>'Report 5I'!$T$59</f>
        <v>0</v>
      </c>
      <c r="DL137" s="662">
        <f>'Report 5I'!$T$60</f>
        <v>0</v>
      </c>
      <c r="DM137" s="662">
        <f>'Report 5I'!$T$61</f>
        <v>0</v>
      </c>
      <c r="DN137" s="662">
        <f>'Report 5I'!$T$62</f>
        <v>0</v>
      </c>
      <c r="DO137" s="662">
        <f>'Report 5I'!$T$63</f>
        <v>0</v>
      </c>
      <c r="DP137" s="662">
        <f>'Report 5I'!$T$64</f>
        <v>0</v>
      </c>
      <c r="DQ137" s="662">
        <f>'Report 5I'!$T$65</f>
        <v>0</v>
      </c>
    </row>
    <row r="138" spans="2:121">
      <c r="B138" s="653" t="s">
        <v>463</v>
      </c>
      <c r="C138" s="654">
        <v>1</v>
      </c>
      <c r="D138" s="655" t="str">
        <f>'Information Input'!$M$14</f>
        <v xml:space="preserve">      -      </v>
      </c>
      <c r="E138" s="655" t="s">
        <v>25</v>
      </c>
      <c r="F138" s="656">
        <f t="shared" si="47"/>
        <v>43556</v>
      </c>
      <c r="G138" s="656">
        <f t="shared" si="48"/>
        <v>43646</v>
      </c>
      <c r="H138" s="656">
        <f>'Information Input'!$H$35</f>
        <v>43555</v>
      </c>
      <c r="I138" s="655" t="str">
        <f>'Information Input'!$J$22</f>
        <v>Quarterly</v>
      </c>
      <c r="J138" s="656">
        <f>'Information Input'!$H$30</f>
        <v>43555</v>
      </c>
      <c r="K138" s="655">
        <f>'Information Input'!$J$18</f>
        <v>2019</v>
      </c>
      <c r="L138" s="657" t="s">
        <v>365</v>
      </c>
      <c r="M138" s="658" t="s">
        <v>370</v>
      </c>
      <c r="N138" s="659" t="s">
        <v>462</v>
      </c>
      <c r="O138" s="660" t="s">
        <v>449</v>
      </c>
      <c r="P138" s="655">
        <v>57</v>
      </c>
      <c r="Q138" s="659" t="s">
        <v>394</v>
      </c>
      <c r="R138" s="660" t="s">
        <v>268</v>
      </c>
      <c r="S138" s="661">
        <f>'Report 1'!$D$18</f>
        <v>0</v>
      </c>
      <c r="T138" s="662">
        <f>'Report 1'!$D$77</f>
        <v>0</v>
      </c>
      <c r="U138" s="663">
        <f>'Report 1'!$D$163</f>
        <v>0</v>
      </c>
      <c r="AL138" s="640" t="s">
        <v>463</v>
      </c>
      <c r="AM138" s="635">
        <v>2</v>
      </c>
      <c r="AN138" s="635" t="str">
        <f>'Information Input'!$M$14</f>
        <v xml:space="preserve">      -      </v>
      </c>
      <c r="AO138" s="635" t="s">
        <v>27</v>
      </c>
      <c r="AP138" s="636">
        <f t="shared" ref="AP138:AP179" si="58">DATE(AU138,10,1)</f>
        <v>43739</v>
      </c>
      <c r="AQ138" s="636">
        <f t="shared" ref="AQ138:AQ179" si="59">DATE(AU138,12,31)</f>
        <v>43830</v>
      </c>
      <c r="AR138" s="637">
        <f>'Information Input'!$H$35</f>
        <v>43555</v>
      </c>
      <c r="AS138" s="635" t="str">
        <f>'Information Input'!$J$22</f>
        <v>Quarterly</v>
      </c>
      <c r="AT138" s="637">
        <f>'Information Input'!$H$30</f>
        <v>43555</v>
      </c>
      <c r="AU138" s="635">
        <f>'Information Input'!$J$18</f>
        <v>2019</v>
      </c>
      <c r="AV138" s="635">
        <v>208</v>
      </c>
      <c r="AW138" s="635" t="s">
        <v>370</v>
      </c>
      <c r="AX138" s="646" t="s">
        <v>462</v>
      </c>
      <c r="AY138" s="647" t="s">
        <v>446</v>
      </c>
      <c r="AZ138" s="646">
        <v>11</v>
      </c>
      <c r="BA138" s="648" t="s">
        <v>129</v>
      </c>
      <c r="BB138" s="642" t="s">
        <v>152</v>
      </c>
      <c r="BC138" s="649">
        <f>'Report 2'!$AC$18</f>
        <v>0</v>
      </c>
      <c r="BD138" s="649">
        <f>'Report 2'!$AD$18</f>
        <v>0</v>
      </c>
      <c r="BE138" s="649">
        <f>'Report 2'!$AE$18</f>
        <v>0</v>
      </c>
      <c r="BF138" s="649">
        <f>'Report 2'!$AF$18</f>
        <v>0</v>
      </c>
      <c r="BG138" s="649">
        <f>'Report 2'!$AG$18</f>
        <v>0</v>
      </c>
      <c r="BH138" s="649">
        <f>'Report 2'!$AH$18</f>
        <v>0</v>
      </c>
      <c r="BI138" s="649">
        <f>'Report 2'!$AI$18</f>
        <v>0</v>
      </c>
      <c r="CC138" s="660" t="s">
        <v>463</v>
      </c>
      <c r="CD138" s="1000" t="s">
        <v>447</v>
      </c>
      <c r="CE138" s="1000" t="str">
        <f>'Information Input'!$M$14</f>
        <v xml:space="preserve">      -      </v>
      </c>
      <c r="CF138" s="669" t="s">
        <v>27</v>
      </c>
      <c r="CG138" s="670">
        <f t="shared" si="55"/>
        <v>43739</v>
      </c>
      <c r="CH138" s="670">
        <f t="shared" si="56"/>
        <v>43830</v>
      </c>
      <c r="CI138" s="670">
        <f>'Information Input'!$H$35</f>
        <v>43555</v>
      </c>
      <c r="CJ138" s="669" t="str">
        <f>'Information Input'!$J$22</f>
        <v>Quarterly</v>
      </c>
      <c r="CK138" s="670">
        <f>'Information Input'!$H$30</f>
        <v>43555</v>
      </c>
      <c r="CL138" s="669">
        <f>'Information Input'!$J$18</f>
        <v>2019</v>
      </c>
      <c r="CM138" s="1001" t="s">
        <v>365</v>
      </c>
      <c r="CN138" s="1000" t="s">
        <v>370</v>
      </c>
      <c r="CO138" s="660" t="s">
        <v>462</v>
      </c>
      <c r="CP138" s="660" t="str">
        <f t="shared" si="57"/>
        <v>Health Care</v>
      </c>
      <c r="CQ138" s="669">
        <v>17</v>
      </c>
      <c r="CR138" s="660" t="s">
        <v>539</v>
      </c>
      <c r="CS138" s="660" t="s">
        <v>151</v>
      </c>
      <c r="CT138" s="1002">
        <f>'Report 1'!$F$18</f>
        <v>0</v>
      </c>
      <c r="CU138" s="1003">
        <f>SUMIF('Report 4A'!$G$16:$G$95,$CQ138,'Report 4A'!$N$16:$N$95)</f>
        <v>0</v>
      </c>
      <c r="CV138" s="1004">
        <f t="shared" si="45"/>
        <v>0</v>
      </c>
      <c r="CX138" s="664" t="s">
        <v>463</v>
      </c>
      <c r="CY138" s="655" t="s">
        <v>287</v>
      </c>
      <c r="CZ138" s="655" t="str">
        <f>'Information Input'!$M$14</f>
        <v xml:space="preserve">      -      </v>
      </c>
      <c r="DA138" s="656">
        <f>'Information Input'!$H$35</f>
        <v>43555</v>
      </c>
      <c r="DB138" s="655" t="str">
        <f>'Information Input'!$J$22</f>
        <v>Quarterly</v>
      </c>
      <c r="DC138" s="670">
        <f>'Information Input'!$H$30</f>
        <v>43555</v>
      </c>
      <c r="DD138" s="671" t="str">
        <f t="shared" si="46"/>
        <v>201709</v>
      </c>
      <c r="DE138" s="659" t="s">
        <v>462</v>
      </c>
      <c r="DF138" s="659" t="s">
        <v>457</v>
      </c>
      <c r="DG138" s="662">
        <f>'Report 5I'!$U$55</f>
        <v>0</v>
      </c>
      <c r="DH138" s="668">
        <f>'Report 5I'!$U$56</f>
        <v>0</v>
      </c>
      <c r="DI138" s="662">
        <f>'Report 5I'!$U$57</f>
        <v>0</v>
      </c>
      <c r="DJ138" s="662">
        <f>'Report 5I'!$U$58</f>
        <v>0</v>
      </c>
      <c r="DK138" s="662">
        <f>'Report 5I'!$U$59</f>
        <v>0</v>
      </c>
      <c r="DL138" s="662">
        <f>'Report 5I'!$U$60</f>
        <v>0</v>
      </c>
      <c r="DM138" s="662">
        <f>'Report 5I'!$U$61</f>
        <v>0</v>
      </c>
      <c r="DN138" s="662">
        <f>'Report 5I'!$U$62</f>
        <v>0</v>
      </c>
      <c r="DO138" s="662">
        <f>'Report 5I'!$U$63</f>
        <v>0</v>
      </c>
      <c r="DP138" s="662">
        <f>'Report 5I'!$U$64</f>
        <v>0</v>
      </c>
      <c r="DQ138" s="662">
        <f>'Report 5I'!$U$65</f>
        <v>0</v>
      </c>
    </row>
    <row r="139" spans="2:121">
      <c r="B139" s="653" t="s">
        <v>463</v>
      </c>
      <c r="C139" s="654">
        <v>1</v>
      </c>
      <c r="D139" s="655" t="str">
        <f>'Information Input'!$M$14</f>
        <v xml:space="preserve">      -      </v>
      </c>
      <c r="E139" s="655" t="s">
        <v>25</v>
      </c>
      <c r="F139" s="656">
        <f t="shared" si="47"/>
        <v>43556</v>
      </c>
      <c r="G139" s="656">
        <f t="shared" si="48"/>
        <v>43646</v>
      </c>
      <c r="H139" s="656">
        <f>'Information Input'!$H$35</f>
        <v>43555</v>
      </c>
      <c r="I139" s="655" t="str">
        <f>'Information Input'!$J$22</f>
        <v>Quarterly</v>
      </c>
      <c r="J139" s="656">
        <f>'Information Input'!$H$30</f>
        <v>43555</v>
      </c>
      <c r="K139" s="655">
        <f>'Information Input'!$J$18</f>
        <v>2019</v>
      </c>
      <c r="L139" s="657" t="s">
        <v>365</v>
      </c>
      <c r="M139" s="658" t="s">
        <v>370</v>
      </c>
      <c r="N139" s="659" t="s">
        <v>462</v>
      </c>
      <c r="O139" s="660" t="s">
        <v>452</v>
      </c>
      <c r="P139" s="655">
        <v>58</v>
      </c>
      <c r="Q139" s="659" t="s">
        <v>19</v>
      </c>
      <c r="R139" s="660" t="s">
        <v>268</v>
      </c>
      <c r="S139" s="661">
        <f>'Report 1'!$D$18</f>
        <v>0</v>
      </c>
      <c r="T139" s="662">
        <f>'Report 1'!$D$79</f>
        <v>0</v>
      </c>
      <c r="U139" s="663">
        <f>'Report 1'!$D$165</f>
        <v>0</v>
      </c>
      <c r="AL139" s="664" t="s">
        <v>463</v>
      </c>
      <c r="AM139" s="665">
        <v>2</v>
      </c>
      <c r="AN139" s="665" t="str">
        <f>'Information Input'!$M$14</f>
        <v xml:space="preserve">      -      </v>
      </c>
      <c r="AO139" s="665" t="s">
        <v>27</v>
      </c>
      <c r="AP139" s="656">
        <f t="shared" si="58"/>
        <v>43739</v>
      </c>
      <c r="AQ139" s="656">
        <f t="shared" si="59"/>
        <v>43830</v>
      </c>
      <c r="AR139" s="656">
        <f>'Information Input'!$H$35</f>
        <v>43555</v>
      </c>
      <c r="AS139" s="665" t="str">
        <f>'Information Input'!$J$22</f>
        <v>Quarterly</v>
      </c>
      <c r="AT139" s="656">
        <f>'Information Input'!$H$30</f>
        <v>43555</v>
      </c>
      <c r="AU139" s="665">
        <f>'Information Input'!$J$18</f>
        <v>2019</v>
      </c>
      <c r="AV139" s="665">
        <v>208</v>
      </c>
      <c r="AW139" s="665" t="s">
        <v>370</v>
      </c>
      <c r="AX139" s="665" t="s">
        <v>462</v>
      </c>
      <c r="AY139" s="666" t="s">
        <v>446</v>
      </c>
      <c r="AZ139" s="665">
        <v>12</v>
      </c>
      <c r="BA139" s="667" t="s">
        <v>108</v>
      </c>
      <c r="BB139" s="661" t="s">
        <v>152</v>
      </c>
      <c r="BC139" s="668">
        <f>'Report 2'!$AC$19</f>
        <v>0</v>
      </c>
      <c r="BD139" s="668">
        <f>'Report 2'!$AD$19</f>
        <v>0</v>
      </c>
      <c r="BE139" s="668">
        <f>'Report 2'!$AE$19</f>
        <v>0</v>
      </c>
      <c r="BF139" s="668">
        <f>'Report 2'!$AF$19</f>
        <v>0</v>
      </c>
      <c r="BG139" s="668">
        <f>'Report 2'!$AG$19</f>
        <v>0</v>
      </c>
      <c r="BH139" s="668">
        <f>'Report 2'!$AH$19</f>
        <v>0</v>
      </c>
      <c r="BI139" s="668">
        <f>'Report 2'!$AI$19</f>
        <v>0</v>
      </c>
      <c r="CC139" s="660" t="s">
        <v>463</v>
      </c>
      <c r="CD139" s="1000" t="s">
        <v>447</v>
      </c>
      <c r="CE139" s="1000" t="str">
        <f>'Information Input'!$M$14</f>
        <v xml:space="preserve">      -      </v>
      </c>
      <c r="CF139" s="669" t="s">
        <v>27</v>
      </c>
      <c r="CG139" s="670">
        <f t="shared" si="55"/>
        <v>43739</v>
      </c>
      <c r="CH139" s="670">
        <f t="shared" si="56"/>
        <v>43830</v>
      </c>
      <c r="CI139" s="670">
        <f>'Information Input'!$H$35</f>
        <v>43555</v>
      </c>
      <c r="CJ139" s="669" t="str">
        <f>'Information Input'!$J$22</f>
        <v>Quarterly</v>
      </c>
      <c r="CK139" s="670">
        <f>'Information Input'!$H$30</f>
        <v>43555</v>
      </c>
      <c r="CL139" s="669">
        <f>'Information Input'!$J$18</f>
        <v>2019</v>
      </c>
      <c r="CM139" s="1001" t="s">
        <v>365</v>
      </c>
      <c r="CN139" s="1000" t="s">
        <v>370</v>
      </c>
      <c r="CO139" s="660" t="s">
        <v>462</v>
      </c>
      <c r="CP139" s="660" t="str">
        <f t="shared" si="57"/>
        <v>Health Care</v>
      </c>
      <c r="CQ139" s="669">
        <v>18</v>
      </c>
      <c r="CR139" s="660" t="s">
        <v>540</v>
      </c>
      <c r="CS139" s="660" t="s">
        <v>151</v>
      </c>
      <c r="CT139" s="1002">
        <f>'Report 1'!$F$18</f>
        <v>0</v>
      </c>
      <c r="CU139" s="1003">
        <f>SUMIF('Report 4A'!$G$16:$G$95,$CQ139,'Report 4A'!$N$16:$N$95)</f>
        <v>0</v>
      </c>
      <c r="CV139" s="1004">
        <f t="shared" si="45"/>
        <v>0</v>
      </c>
      <c r="CX139" s="664" t="s">
        <v>463</v>
      </c>
      <c r="CY139" s="655" t="s">
        <v>287</v>
      </c>
      <c r="CZ139" s="655" t="str">
        <f>'Information Input'!$M$14</f>
        <v xml:space="preserve">      -      </v>
      </c>
      <c r="DA139" s="656">
        <f>'Information Input'!$H$35</f>
        <v>43555</v>
      </c>
      <c r="DB139" s="655" t="str">
        <f>'Information Input'!$J$22</f>
        <v>Quarterly</v>
      </c>
      <c r="DC139" s="670">
        <f>'Information Input'!$H$30</f>
        <v>43555</v>
      </c>
      <c r="DD139" s="671" t="str">
        <f t="shared" si="46"/>
        <v>201708</v>
      </c>
      <c r="DE139" s="659" t="s">
        <v>462</v>
      </c>
      <c r="DF139" s="659" t="s">
        <v>457</v>
      </c>
      <c r="DG139" s="662">
        <f>'Report 5I'!$V$55</f>
        <v>0</v>
      </c>
      <c r="DH139" s="668">
        <f>'Report 5I'!$V$56</f>
        <v>0</v>
      </c>
      <c r="DI139" s="662">
        <f>'Report 5I'!$V$57</f>
        <v>0</v>
      </c>
      <c r="DJ139" s="662">
        <f>'Report 5I'!$V$58</f>
        <v>0</v>
      </c>
      <c r="DK139" s="662">
        <f>'Report 5I'!$V$59</f>
        <v>0</v>
      </c>
      <c r="DL139" s="662">
        <f>'Report 5I'!$V$60</f>
        <v>0</v>
      </c>
      <c r="DM139" s="662">
        <f>'Report 5I'!$V$61</f>
        <v>0</v>
      </c>
      <c r="DN139" s="662">
        <f>'Report 5I'!$V$62</f>
        <v>0</v>
      </c>
      <c r="DO139" s="662">
        <f>'Report 5I'!$V$63</f>
        <v>0</v>
      </c>
      <c r="DP139" s="662">
        <f>'Report 5I'!$V$64</f>
        <v>0</v>
      </c>
      <c r="DQ139" s="662">
        <f>'Report 5I'!$V$65</f>
        <v>0</v>
      </c>
    </row>
    <row r="140" spans="2:121">
      <c r="B140" s="653" t="s">
        <v>463</v>
      </c>
      <c r="C140" s="654">
        <v>1</v>
      </c>
      <c r="D140" s="655" t="str">
        <f>'Information Input'!$M$14</f>
        <v xml:space="preserve">      -      </v>
      </c>
      <c r="E140" s="655" t="s">
        <v>25</v>
      </c>
      <c r="F140" s="656">
        <f t="shared" si="47"/>
        <v>43556</v>
      </c>
      <c r="G140" s="656">
        <f t="shared" si="48"/>
        <v>43646</v>
      </c>
      <c r="H140" s="656">
        <f>'Information Input'!$H$35</f>
        <v>43555</v>
      </c>
      <c r="I140" s="655" t="str">
        <f>'Information Input'!$J$22</f>
        <v>Quarterly</v>
      </c>
      <c r="J140" s="656">
        <f>'Information Input'!$H$30</f>
        <v>43555</v>
      </c>
      <c r="K140" s="655">
        <f>'Information Input'!$J$18</f>
        <v>2019</v>
      </c>
      <c r="L140" s="657" t="s">
        <v>365</v>
      </c>
      <c r="M140" s="658" t="s">
        <v>370</v>
      </c>
      <c r="N140" s="659" t="s">
        <v>462</v>
      </c>
      <c r="O140" s="660" t="s">
        <v>452</v>
      </c>
      <c r="P140" s="655">
        <v>59</v>
      </c>
      <c r="Q140" s="659" t="s">
        <v>18</v>
      </c>
      <c r="R140" s="660" t="s">
        <v>268</v>
      </c>
      <c r="S140" s="661">
        <f>'Report 1'!$D$18</f>
        <v>0</v>
      </c>
      <c r="T140" s="662">
        <f>'Report 1'!$D$80</f>
        <v>0</v>
      </c>
      <c r="U140" s="663">
        <f>'Report 1'!$D$166</f>
        <v>0</v>
      </c>
      <c r="AL140" s="664" t="s">
        <v>463</v>
      </c>
      <c r="AM140" s="665">
        <v>2</v>
      </c>
      <c r="AN140" s="665" t="str">
        <f>'Information Input'!$M$14</f>
        <v xml:space="preserve">      -      </v>
      </c>
      <c r="AO140" s="665" t="s">
        <v>27</v>
      </c>
      <c r="AP140" s="656">
        <f t="shared" si="58"/>
        <v>43739</v>
      </c>
      <c r="AQ140" s="656">
        <f t="shared" si="59"/>
        <v>43830</v>
      </c>
      <c r="AR140" s="656">
        <f>'Information Input'!$H$35</f>
        <v>43555</v>
      </c>
      <c r="AS140" s="665" t="str">
        <f>'Information Input'!$J$22</f>
        <v>Quarterly</v>
      </c>
      <c r="AT140" s="656">
        <f>'Information Input'!$H$30</f>
        <v>43555</v>
      </c>
      <c r="AU140" s="665">
        <f>'Information Input'!$J$18</f>
        <v>2019</v>
      </c>
      <c r="AV140" s="665">
        <v>208</v>
      </c>
      <c r="AW140" s="665" t="s">
        <v>370</v>
      </c>
      <c r="AX140" s="665" t="s">
        <v>462</v>
      </c>
      <c r="AY140" s="666" t="s">
        <v>446</v>
      </c>
      <c r="AZ140" s="665">
        <v>13</v>
      </c>
      <c r="BA140" s="667" t="s">
        <v>109</v>
      </c>
      <c r="BB140" s="661" t="s">
        <v>154</v>
      </c>
      <c r="BC140" s="668">
        <f>'Report 2'!$AC$20</f>
        <v>0</v>
      </c>
      <c r="BD140" s="668">
        <f>'Report 2'!$AD$20</f>
        <v>0</v>
      </c>
      <c r="BE140" s="668">
        <f>'Report 2'!$AE$20</f>
        <v>0</v>
      </c>
      <c r="BF140" s="668">
        <f>'Report 2'!$AF$20</f>
        <v>0</v>
      </c>
      <c r="BG140" s="668">
        <f>'Report 2'!$AG$20</f>
        <v>0</v>
      </c>
      <c r="BH140" s="668">
        <f>'Report 2'!$AH$20</f>
        <v>0</v>
      </c>
      <c r="BI140" s="668">
        <f>'Report 2'!$AI$20</f>
        <v>0</v>
      </c>
      <c r="CC140" s="660" t="s">
        <v>463</v>
      </c>
      <c r="CD140" s="1000" t="s">
        <v>447</v>
      </c>
      <c r="CE140" s="1000" t="str">
        <f>'Information Input'!$M$14</f>
        <v xml:space="preserve">      -      </v>
      </c>
      <c r="CF140" s="669" t="s">
        <v>27</v>
      </c>
      <c r="CG140" s="670">
        <f t="shared" si="55"/>
        <v>43739</v>
      </c>
      <c r="CH140" s="670">
        <f t="shared" si="56"/>
        <v>43830</v>
      </c>
      <c r="CI140" s="670">
        <f>'Information Input'!$H$35</f>
        <v>43555</v>
      </c>
      <c r="CJ140" s="669" t="str">
        <f>'Information Input'!$J$22</f>
        <v>Quarterly</v>
      </c>
      <c r="CK140" s="670">
        <f>'Information Input'!$H$30</f>
        <v>43555</v>
      </c>
      <c r="CL140" s="669">
        <f>'Information Input'!$J$18</f>
        <v>2019</v>
      </c>
      <c r="CM140" s="1001" t="s">
        <v>365</v>
      </c>
      <c r="CN140" s="1000" t="s">
        <v>370</v>
      </c>
      <c r="CO140" s="660" t="s">
        <v>462</v>
      </c>
      <c r="CP140" s="660" t="str">
        <f t="shared" si="57"/>
        <v>Health Care</v>
      </c>
      <c r="CQ140" s="669">
        <v>19</v>
      </c>
      <c r="CR140" s="660" t="s">
        <v>541</v>
      </c>
      <c r="CS140" s="660" t="s">
        <v>151</v>
      </c>
      <c r="CT140" s="1002">
        <f>'Report 1'!$F$18</f>
        <v>0</v>
      </c>
      <c r="CU140" s="1003">
        <f>SUMIF('Report 4A'!$G$16:$G$95,$CQ140,'Report 4A'!$N$16:$N$95)</f>
        <v>0</v>
      </c>
      <c r="CV140" s="1004">
        <f t="shared" si="45"/>
        <v>0</v>
      </c>
      <c r="CX140" s="664" t="s">
        <v>463</v>
      </c>
      <c r="CY140" s="655" t="s">
        <v>287</v>
      </c>
      <c r="CZ140" s="655" t="str">
        <f>'Information Input'!$M$14</f>
        <v xml:space="preserve">      -      </v>
      </c>
      <c r="DA140" s="656">
        <f>'Information Input'!$H$35</f>
        <v>43555</v>
      </c>
      <c r="DB140" s="655" t="str">
        <f>'Information Input'!$J$22</f>
        <v>Quarterly</v>
      </c>
      <c r="DC140" s="670">
        <f>'Information Input'!$H$30</f>
        <v>43555</v>
      </c>
      <c r="DD140" s="671" t="str">
        <f t="shared" si="46"/>
        <v>201707</v>
      </c>
      <c r="DE140" s="659" t="s">
        <v>462</v>
      </c>
      <c r="DF140" s="659" t="s">
        <v>457</v>
      </c>
      <c r="DG140" s="662">
        <f>'Report 5I'!$W$55</f>
        <v>0</v>
      </c>
      <c r="DH140" s="668">
        <f>'Report 5I'!$W$56</f>
        <v>0</v>
      </c>
      <c r="DI140" s="662">
        <f>'Report 5I'!$W$57</f>
        <v>0</v>
      </c>
      <c r="DJ140" s="662">
        <f>'Report 5I'!$W$58</f>
        <v>0</v>
      </c>
      <c r="DK140" s="662">
        <f>'Report 5I'!$W$59</f>
        <v>0</v>
      </c>
      <c r="DL140" s="662">
        <f>'Report 5I'!$W$60</f>
        <v>0</v>
      </c>
      <c r="DM140" s="662">
        <f>'Report 5I'!$W$61</f>
        <v>0</v>
      </c>
      <c r="DN140" s="662">
        <f>'Report 5I'!$W$62</f>
        <v>0</v>
      </c>
      <c r="DO140" s="662">
        <f>'Report 5I'!$W$63</f>
        <v>0</v>
      </c>
      <c r="DP140" s="662">
        <f>'Report 5I'!$W$64</f>
        <v>0</v>
      </c>
      <c r="DQ140" s="662">
        <f>'Report 5I'!$W$65</f>
        <v>0</v>
      </c>
    </row>
    <row r="141" spans="2:121">
      <c r="B141" s="653" t="s">
        <v>463</v>
      </c>
      <c r="C141" s="654">
        <v>1</v>
      </c>
      <c r="D141" s="655" t="str">
        <f>'Information Input'!$M$14</f>
        <v xml:space="preserve">      -      </v>
      </c>
      <c r="E141" s="655" t="s">
        <v>25</v>
      </c>
      <c r="F141" s="656">
        <f t="shared" si="47"/>
        <v>43556</v>
      </c>
      <c r="G141" s="656">
        <f t="shared" si="48"/>
        <v>43646</v>
      </c>
      <c r="H141" s="656">
        <f>'Information Input'!$H$35</f>
        <v>43555</v>
      </c>
      <c r="I141" s="655" t="str">
        <f>'Information Input'!$J$22</f>
        <v>Quarterly</v>
      </c>
      <c r="J141" s="656">
        <f>'Information Input'!$H$30</f>
        <v>43555</v>
      </c>
      <c r="K141" s="655">
        <f>'Information Input'!$J$18</f>
        <v>2019</v>
      </c>
      <c r="L141" s="657" t="s">
        <v>365</v>
      </c>
      <c r="M141" s="658" t="s">
        <v>370</v>
      </c>
      <c r="N141" s="659" t="s">
        <v>462</v>
      </c>
      <c r="O141" s="660" t="s">
        <v>452</v>
      </c>
      <c r="P141" s="655">
        <v>60</v>
      </c>
      <c r="Q141" s="659" t="s">
        <v>179</v>
      </c>
      <c r="R141" s="659" t="s">
        <v>268</v>
      </c>
      <c r="S141" s="661">
        <f>'Report 1'!$D$18</f>
        <v>0</v>
      </c>
      <c r="T141" s="662">
        <f>'Report 1'!$D$81</f>
        <v>0</v>
      </c>
      <c r="U141" s="663">
        <f>'Report 1'!$D$167</f>
        <v>0</v>
      </c>
      <c r="AL141" s="664" t="s">
        <v>463</v>
      </c>
      <c r="AM141" s="665">
        <v>2</v>
      </c>
      <c r="AN141" s="665" t="str">
        <f>'Information Input'!$M$14</f>
        <v xml:space="preserve">      -      </v>
      </c>
      <c r="AO141" s="665" t="s">
        <v>27</v>
      </c>
      <c r="AP141" s="656">
        <f t="shared" si="58"/>
        <v>43739</v>
      </c>
      <c r="AQ141" s="656">
        <f t="shared" si="59"/>
        <v>43830</v>
      </c>
      <c r="AR141" s="656">
        <f>'Information Input'!$H$35</f>
        <v>43555</v>
      </c>
      <c r="AS141" s="665" t="str">
        <f>'Information Input'!$J$22</f>
        <v>Quarterly</v>
      </c>
      <c r="AT141" s="656">
        <f>'Information Input'!$H$30</f>
        <v>43555</v>
      </c>
      <c r="AU141" s="665">
        <f>'Information Input'!$J$18</f>
        <v>2019</v>
      </c>
      <c r="AV141" s="665">
        <v>208</v>
      </c>
      <c r="AW141" s="665" t="s">
        <v>370</v>
      </c>
      <c r="AX141" s="665" t="s">
        <v>462</v>
      </c>
      <c r="AY141" s="666" t="s">
        <v>446</v>
      </c>
      <c r="AZ141" s="665">
        <v>14</v>
      </c>
      <c r="BA141" s="667" t="s">
        <v>537</v>
      </c>
      <c r="BB141" s="661" t="s">
        <v>156</v>
      </c>
      <c r="BC141" s="668">
        <f>'Report 2'!$AC$21</f>
        <v>0</v>
      </c>
      <c r="BD141" s="668">
        <f>'Report 2'!$AD$21</f>
        <v>0</v>
      </c>
      <c r="BE141" s="668">
        <f>'Report 2'!$AE$21</f>
        <v>0</v>
      </c>
      <c r="BF141" s="668">
        <f>'Report 2'!$AF$21</f>
        <v>0</v>
      </c>
      <c r="BG141" s="668">
        <f>'Report 2'!$AG$21</f>
        <v>0</v>
      </c>
      <c r="BH141" s="668">
        <f>'Report 2'!$AH$21</f>
        <v>0</v>
      </c>
      <c r="BI141" s="668">
        <f>'Report 2'!$AI$21</f>
        <v>0</v>
      </c>
      <c r="CC141" s="660" t="s">
        <v>463</v>
      </c>
      <c r="CD141" s="1000" t="s">
        <v>447</v>
      </c>
      <c r="CE141" s="1000" t="str">
        <f>'Information Input'!$M$14</f>
        <v xml:space="preserve">      -      </v>
      </c>
      <c r="CF141" s="669" t="s">
        <v>27</v>
      </c>
      <c r="CG141" s="670">
        <f t="shared" si="55"/>
        <v>43739</v>
      </c>
      <c r="CH141" s="670">
        <f t="shared" si="56"/>
        <v>43830</v>
      </c>
      <c r="CI141" s="670">
        <f>'Information Input'!$H$35</f>
        <v>43555</v>
      </c>
      <c r="CJ141" s="669" t="str">
        <f>'Information Input'!$J$22</f>
        <v>Quarterly</v>
      </c>
      <c r="CK141" s="670">
        <f>'Information Input'!$H$30</f>
        <v>43555</v>
      </c>
      <c r="CL141" s="669">
        <f>'Information Input'!$J$18</f>
        <v>2019</v>
      </c>
      <c r="CM141" s="1001" t="s">
        <v>365</v>
      </c>
      <c r="CN141" s="1000" t="s">
        <v>370</v>
      </c>
      <c r="CO141" s="660" t="s">
        <v>462</v>
      </c>
      <c r="CP141" s="660" t="str">
        <f t="shared" si="57"/>
        <v>Health Care</v>
      </c>
      <c r="CQ141" s="669">
        <v>20</v>
      </c>
      <c r="CR141" s="660" t="s">
        <v>542</v>
      </c>
      <c r="CS141" s="660" t="s">
        <v>151</v>
      </c>
      <c r="CT141" s="1002">
        <f>'Report 1'!$F$18</f>
        <v>0</v>
      </c>
      <c r="CU141" s="1003">
        <f>SUMIF('Report 4A'!$G$16:$G$95,$CQ141,'Report 4A'!$N$16:$N$95)</f>
        <v>0</v>
      </c>
      <c r="CV141" s="1004">
        <f t="shared" si="45"/>
        <v>0</v>
      </c>
      <c r="CX141" s="664" t="s">
        <v>463</v>
      </c>
      <c r="CY141" s="655" t="s">
        <v>287</v>
      </c>
      <c r="CZ141" s="655" t="str">
        <f>'Information Input'!$M$14</f>
        <v xml:space="preserve">      -      </v>
      </c>
      <c r="DA141" s="656">
        <f>'Information Input'!$H$35</f>
        <v>43555</v>
      </c>
      <c r="DB141" s="655" t="str">
        <f>'Information Input'!$J$22</f>
        <v>Quarterly</v>
      </c>
      <c r="DC141" s="670">
        <f>'Information Input'!$H$30</f>
        <v>43555</v>
      </c>
      <c r="DD141" s="671" t="str">
        <f t="shared" si="46"/>
        <v>201706</v>
      </c>
      <c r="DE141" s="659" t="s">
        <v>462</v>
      </c>
      <c r="DF141" s="659" t="s">
        <v>457</v>
      </c>
      <c r="DG141" s="662">
        <f>'Report 5I'!$X$55</f>
        <v>0</v>
      </c>
      <c r="DH141" s="668">
        <f>'Report 5I'!$X$56</f>
        <v>0</v>
      </c>
      <c r="DI141" s="662">
        <f>'Report 5I'!$X$57</f>
        <v>0</v>
      </c>
      <c r="DJ141" s="662">
        <f>'Report 5I'!$X$58</f>
        <v>0</v>
      </c>
      <c r="DK141" s="662">
        <f>'Report 5I'!$X$59</f>
        <v>0</v>
      </c>
      <c r="DL141" s="662">
        <f>'Report 5I'!$X$60</f>
        <v>0</v>
      </c>
      <c r="DM141" s="662">
        <f>'Report 5I'!$X$61</f>
        <v>0</v>
      </c>
      <c r="DN141" s="662">
        <f>'Report 5I'!$X$62</f>
        <v>0</v>
      </c>
      <c r="DO141" s="662">
        <f>'Report 5I'!$X$63</f>
        <v>0</v>
      </c>
      <c r="DP141" s="662">
        <f>'Report 5I'!$X$64</f>
        <v>0</v>
      </c>
      <c r="DQ141" s="662">
        <f>'Report 5I'!$X$65</f>
        <v>0</v>
      </c>
    </row>
    <row r="142" spans="2:121">
      <c r="B142" s="653" t="s">
        <v>463</v>
      </c>
      <c r="C142" s="654">
        <v>1</v>
      </c>
      <c r="D142" s="655" t="str">
        <f>'Information Input'!$M$14</f>
        <v xml:space="preserve">      -      </v>
      </c>
      <c r="E142" s="655" t="s">
        <v>25</v>
      </c>
      <c r="F142" s="656">
        <f t="shared" si="47"/>
        <v>43556</v>
      </c>
      <c r="G142" s="656">
        <f t="shared" si="48"/>
        <v>43646</v>
      </c>
      <c r="H142" s="656">
        <f>'Information Input'!$H$35</f>
        <v>43555</v>
      </c>
      <c r="I142" s="655" t="str">
        <f>'Information Input'!$J$22</f>
        <v>Quarterly</v>
      </c>
      <c r="J142" s="656">
        <f>'Information Input'!$H$30</f>
        <v>43555</v>
      </c>
      <c r="K142" s="655">
        <f>'Information Input'!$J$18</f>
        <v>2019</v>
      </c>
      <c r="L142" s="657" t="s">
        <v>365</v>
      </c>
      <c r="M142" s="658" t="s">
        <v>370</v>
      </c>
      <c r="N142" s="659" t="s">
        <v>462</v>
      </c>
      <c r="O142" s="660" t="s">
        <v>452</v>
      </c>
      <c r="P142" s="655">
        <v>61</v>
      </c>
      <c r="Q142" s="659" t="s">
        <v>344</v>
      </c>
      <c r="R142" s="659" t="s">
        <v>268</v>
      </c>
      <c r="S142" s="661">
        <f>'Report 1'!$D$18</f>
        <v>0</v>
      </c>
      <c r="T142" s="662">
        <f>'Report 1'!$D$82</f>
        <v>0</v>
      </c>
      <c r="U142" s="663">
        <f>'Report 1'!$D$168</f>
        <v>0</v>
      </c>
      <c r="AL142" s="664" t="s">
        <v>463</v>
      </c>
      <c r="AM142" s="665">
        <v>2</v>
      </c>
      <c r="AN142" s="665" t="str">
        <f>'Information Input'!$M$14</f>
        <v xml:space="preserve">      -      </v>
      </c>
      <c r="AO142" s="665" t="s">
        <v>27</v>
      </c>
      <c r="AP142" s="656">
        <f t="shared" si="58"/>
        <v>43739</v>
      </c>
      <c r="AQ142" s="656">
        <f t="shared" si="59"/>
        <v>43830</v>
      </c>
      <c r="AR142" s="656">
        <f>'Information Input'!$H$35</f>
        <v>43555</v>
      </c>
      <c r="AS142" s="665" t="str">
        <f>'Information Input'!$J$22</f>
        <v>Quarterly</v>
      </c>
      <c r="AT142" s="656">
        <f>'Information Input'!$H$30</f>
        <v>43555</v>
      </c>
      <c r="AU142" s="665">
        <f>'Information Input'!$J$18</f>
        <v>2019</v>
      </c>
      <c r="AV142" s="665">
        <v>208</v>
      </c>
      <c r="AW142" s="665" t="s">
        <v>370</v>
      </c>
      <c r="AX142" s="665" t="s">
        <v>462</v>
      </c>
      <c r="AY142" s="666" t="s">
        <v>446</v>
      </c>
      <c r="AZ142" s="665">
        <v>15</v>
      </c>
      <c r="BA142" s="667" t="s">
        <v>110</v>
      </c>
      <c r="BB142" s="661" t="s">
        <v>157</v>
      </c>
      <c r="BC142" s="668">
        <f>'Report 2'!$AC$22</f>
        <v>0</v>
      </c>
      <c r="BD142" s="668">
        <f>'Report 2'!$AD$22</f>
        <v>0</v>
      </c>
      <c r="BE142" s="668">
        <f>'Report 2'!$AE$22</f>
        <v>0</v>
      </c>
      <c r="BF142" s="668">
        <f>'Report 2'!$AF$22</f>
        <v>0</v>
      </c>
      <c r="BG142" s="668">
        <f>'Report 2'!$AG$22</f>
        <v>0</v>
      </c>
      <c r="BH142" s="668">
        <f>'Report 2'!$AH$22</f>
        <v>0</v>
      </c>
      <c r="BI142" s="668">
        <f>'Report 2'!$AI$22</f>
        <v>0</v>
      </c>
      <c r="CC142" s="660" t="s">
        <v>463</v>
      </c>
      <c r="CD142" s="1000" t="s">
        <v>447</v>
      </c>
      <c r="CE142" s="1000" t="str">
        <f>'Information Input'!$M$14</f>
        <v xml:space="preserve">      -      </v>
      </c>
      <c r="CF142" s="669" t="s">
        <v>27</v>
      </c>
      <c r="CG142" s="670">
        <f t="shared" si="55"/>
        <v>43739</v>
      </c>
      <c r="CH142" s="670">
        <f t="shared" si="56"/>
        <v>43830</v>
      </c>
      <c r="CI142" s="670">
        <f>'Information Input'!$H$35</f>
        <v>43555</v>
      </c>
      <c r="CJ142" s="669" t="str">
        <f>'Information Input'!$J$22</f>
        <v>Quarterly</v>
      </c>
      <c r="CK142" s="670">
        <f>'Information Input'!$H$30</f>
        <v>43555</v>
      </c>
      <c r="CL142" s="669">
        <f>'Information Input'!$J$18</f>
        <v>2019</v>
      </c>
      <c r="CM142" s="1001" t="s">
        <v>365</v>
      </c>
      <c r="CN142" s="1000" t="s">
        <v>370</v>
      </c>
      <c r="CO142" s="660" t="s">
        <v>462</v>
      </c>
      <c r="CP142" s="660" t="str">
        <f t="shared" si="57"/>
        <v>Health Care</v>
      </c>
      <c r="CQ142" s="669">
        <v>21</v>
      </c>
      <c r="CR142" s="660" t="s">
        <v>543</v>
      </c>
      <c r="CS142" s="660" t="s">
        <v>151</v>
      </c>
      <c r="CT142" s="1002">
        <f>'Report 1'!$F$18</f>
        <v>0</v>
      </c>
      <c r="CU142" s="1003">
        <f>SUMIF('Report 4A'!$G$16:$G$95,$CQ142,'Report 4A'!$N$16:$N$95)</f>
        <v>0</v>
      </c>
      <c r="CV142" s="1004">
        <f t="shared" si="45"/>
        <v>0</v>
      </c>
      <c r="CX142" s="664" t="s">
        <v>463</v>
      </c>
      <c r="CY142" s="655" t="s">
        <v>287</v>
      </c>
      <c r="CZ142" s="655" t="str">
        <f>'Information Input'!$M$14</f>
        <v xml:space="preserve">      -      </v>
      </c>
      <c r="DA142" s="656">
        <f>'Information Input'!$H$35</f>
        <v>43555</v>
      </c>
      <c r="DB142" s="655" t="str">
        <f>'Information Input'!$J$22</f>
        <v>Quarterly</v>
      </c>
      <c r="DC142" s="670">
        <f>'Information Input'!$H$30</f>
        <v>43555</v>
      </c>
      <c r="DD142" s="671" t="str">
        <f t="shared" si="46"/>
        <v>201705</v>
      </c>
      <c r="DE142" s="659" t="s">
        <v>462</v>
      </c>
      <c r="DF142" s="659" t="s">
        <v>457</v>
      </c>
      <c r="DG142" s="662">
        <f>'Report 5I'!$Y$55</f>
        <v>0</v>
      </c>
      <c r="DH142" s="668">
        <f>'Report 5I'!$Y$56</f>
        <v>0</v>
      </c>
      <c r="DI142" s="662">
        <f>'Report 5I'!$Y$57</f>
        <v>0</v>
      </c>
      <c r="DJ142" s="662">
        <f>'Report 5I'!$Y$58</f>
        <v>0</v>
      </c>
      <c r="DK142" s="662">
        <f>'Report 5I'!$Y$59</f>
        <v>0</v>
      </c>
      <c r="DL142" s="662">
        <f>'Report 5I'!$Y$60</f>
        <v>0</v>
      </c>
      <c r="DM142" s="662">
        <f>'Report 5I'!$Y$61</f>
        <v>0</v>
      </c>
      <c r="DN142" s="662">
        <f>'Report 5I'!$Y$62</f>
        <v>0</v>
      </c>
      <c r="DO142" s="662">
        <f>'Report 5I'!$Y$63</f>
        <v>0</v>
      </c>
      <c r="DP142" s="662">
        <f>'Report 5I'!$Y$64</f>
        <v>0</v>
      </c>
      <c r="DQ142" s="662">
        <f>'Report 5I'!$Y$65</f>
        <v>0</v>
      </c>
    </row>
    <row r="143" spans="2:121">
      <c r="B143" s="653" t="s">
        <v>463</v>
      </c>
      <c r="C143" s="654">
        <v>1</v>
      </c>
      <c r="D143" s="655" t="str">
        <f>'Information Input'!$M$14</f>
        <v xml:space="preserve">      -      </v>
      </c>
      <c r="E143" s="655" t="s">
        <v>25</v>
      </c>
      <c r="F143" s="656">
        <f t="shared" si="47"/>
        <v>43556</v>
      </c>
      <c r="G143" s="656">
        <f t="shared" si="48"/>
        <v>43646</v>
      </c>
      <c r="H143" s="656">
        <f>'Information Input'!$H$35</f>
        <v>43555</v>
      </c>
      <c r="I143" s="655" t="str">
        <f>'Information Input'!$J$22</f>
        <v>Quarterly</v>
      </c>
      <c r="J143" s="656">
        <f>'Information Input'!$H$30</f>
        <v>43555</v>
      </c>
      <c r="K143" s="655">
        <f>'Information Input'!$J$18</f>
        <v>2019</v>
      </c>
      <c r="L143" s="657" t="s">
        <v>365</v>
      </c>
      <c r="M143" s="658" t="s">
        <v>370</v>
      </c>
      <c r="N143" s="659" t="s">
        <v>462</v>
      </c>
      <c r="O143" s="660" t="s">
        <v>452</v>
      </c>
      <c r="P143" s="655">
        <v>62</v>
      </c>
      <c r="Q143" s="659" t="s">
        <v>344</v>
      </c>
      <c r="R143" s="659" t="s">
        <v>268</v>
      </c>
      <c r="S143" s="661">
        <f>'Report 1'!$D$18</f>
        <v>0</v>
      </c>
      <c r="T143" s="662">
        <f>'Report 1'!$D$83</f>
        <v>0</v>
      </c>
      <c r="U143" s="663">
        <f>'Report 1'!$D$169</f>
        <v>0</v>
      </c>
      <c r="AL143" s="664" t="s">
        <v>463</v>
      </c>
      <c r="AM143" s="665">
        <v>2</v>
      </c>
      <c r="AN143" s="665" t="str">
        <f>'Information Input'!$M$14</f>
        <v xml:space="preserve">      -      </v>
      </c>
      <c r="AO143" s="665" t="s">
        <v>27</v>
      </c>
      <c r="AP143" s="656">
        <f t="shared" si="58"/>
        <v>43739</v>
      </c>
      <c r="AQ143" s="656">
        <f t="shared" si="59"/>
        <v>43830</v>
      </c>
      <c r="AR143" s="656">
        <f>'Information Input'!$H$35</f>
        <v>43555</v>
      </c>
      <c r="AS143" s="665" t="str">
        <f>'Information Input'!$J$22</f>
        <v>Quarterly</v>
      </c>
      <c r="AT143" s="656">
        <f>'Information Input'!$H$30</f>
        <v>43555</v>
      </c>
      <c r="AU143" s="665">
        <f>'Information Input'!$J$18</f>
        <v>2019</v>
      </c>
      <c r="AV143" s="665">
        <v>208</v>
      </c>
      <c r="AW143" s="665" t="s">
        <v>370</v>
      </c>
      <c r="AX143" s="665" t="s">
        <v>462</v>
      </c>
      <c r="AY143" s="666" t="s">
        <v>446</v>
      </c>
      <c r="AZ143" s="665">
        <v>16</v>
      </c>
      <c r="BA143" s="667" t="s">
        <v>538</v>
      </c>
      <c r="BB143" s="661" t="s">
        <v>151</v>
      </c>
      <c r="BC143" s="668">
        <f>'Report 2'!$AC$23</f>
        <v>0</v>
      </c>
      <c r="BD143" s="668">
        <f>'Report 2'!$AD$23</f>
        <v>0</v>
      </c>
      <c r="BE143" s="668">
        <f>'Report 2'!$AE$23</f>
        <v>0</v>
      </c>
      <c r="BF143" s="668">
        <f>'Report 2'!$AF$23</f>
        <v>0</v>
      </c>
      <c r="BG143" s="668">
        <f>'Report 2'!$AG$23</f>
        <v>0</v>
      </c>
      <c r="BH143" s="668">
        <f>'Report 2'!$AH$23</f>
        <v>0</v>
      </c>
      <c r="BI143" s="668">
        <f>'Report 2'!$AI$23</f>
        <v>0</v>
      </c>
      <c r="CC143" s="660" t="s">
        <v>463</v>
      </c>
      <c r="CD143" s="1000" t="s">
        <v>447</v>
      </c>
      <c r="CE143" s="1000" t="str">
        <f>'Information Input'!$M$14</f>
        <v xml:space="preserve">      -      </v>
      </c>
      <c r="CF143" s="669" t="s">
        <v>27</v>
      </c>
      <c r="CG143" s="670">
        <f t="shared" si="55"/>
        <v>43739</v>
      </c>
      <c r="CH143" s="670">
        <f t="shared" si="56"/>
        <v>43830</v>
      </c>
      <c r="CI143" s="670">
        <f>'Information Input'!$H$35</f>
        <v>43555</v>
      </c>
      <c r="CJ143" s="669" t="str">
        <f>'Information Input'!$J$22</f>
        <v>Quarterly</v>
      </c>
      <c r="CK143" s="670">
        <f>'Information Input'!$H$30</f>
        <v>43555</v>
      </c>
      <c r="CL143" s="669">
        <f>'Information Input'!$J$18</f>
        <v>2019</v>
      </c>
      <c r="CM143" s="1001" t="s">
        <v>365</v>
      </c>
      <c r="CN143" s="1000" t="s">
        <v>370</v>
      </c>
      <c r="CO143" s="660" t="s">
        <v>462</v>
      </c>
      <c r="CP143" s="660" t="str">
        <f t="shared" si="57"/>
        <v>Health Care</v>
      </c>
      <c r="CQ143" s="669">
        <v>22</v>
      </c>
      <c r="CR143" s="660" t="s">
        <v>544</v>
      </c>
      <c r="CS143" s="660" t="s">
        <v>150</v>
      </c>
      <c r="CT143" s="1002">
        <f>'Report 1'!$F$18</f>
        <v>0</v>
      </c>
      <c r="CU143" s="1003">
        <f>SUMIF('Report 4A'!$G$16:$G$95,$CQ143,'Report 4A'!$N$16:$N$95)</f>
        <v>0</v>
      </c>
      <c r="CV143" s="1004">
        <f t="shared" si="45"/>
        <v>0</v>
      </c>
      <c r="CX143" s="664" t="s">
        <v>463</v>
      </c>
      <c r="CY143" s="655" t="s">
        <v>287</v>
      </c>
      <c r="CZ143" s="655" t="str">
        <f>'Information Input'!$M$14</f>
        <v xml:space="preserve">      -      </v>
      </c>
      <c r="DA143" s="656">
        <f>'Information Input'!$H$35</f>
        <v>43555</v>
      </c>
      <c r="DB143" s="655" t="str">
        <f>'Information Input'!$J$22</f>
        <v>Quarterly</v>
      </c>
      <c r="DC143" s="670">
        <f>'Information Input'!$H$30</f>
        <v>43555</v>
      </c>
      <c r="DD143" s="671" t="str">
        <f t="shared" si="46"/>
        <v>201704</v>
      </c>
      <c r="DE143" s="659" t="s">
        <v>462</v>
      </c>
      <c r="DF143" s="659" t="s">
        <v>457</v>
      </c>
      <c r="DG143" s="662">
        <f>'Report 5I'!$Z$55</f>
        <v>0</v>
      </c>
      <c r="DH143" s="668">
        <f>'Report 5I'!$Z$56</f>
        <v>0</v>
      </c>
      <c r="DI143" s="662">
        <f>'Report 5I'!$Z$57</f>
        <v>0</v>
      </c>
      <c r="DJ143" s="662">
        <f>'Report 5I'!$Z$58</f>
        <v>0</v>
      </c>
      <c r="DK143" s="662">
        <f>'Report 5I'!$Z$59</f>
        <v>0</v>
      </c>
      <c r="DL143" s="662">
        <f>'Report 5I'!$Z$60</f>
        <v>0</v>
      </c>
      <c r="DM143" s="662">
        <f>'Report 5I'!$Z$61</f>
        <v>0</v>
      </c>
      <c r="DN143" s="662">
        <f>'Report 5I'!$Z$62</f>
        <v>0</v>
      </c>
      <c r="DO143" s="662">
        <f>'Report 5I'!$Z$63</f>
        <v>0</v>
      </c>
      <c r="DP143" s="662">
        <f>'Report 5I'!$Z$64</f>
        <v>0</v>
      </c>
      <c r="DQ143" s="662">
        <f>'Report 5I'!$Z$65</f>
        <v>0</v>
      </c>
    </row>
    <row r="144" spans="2:121">
      <c r="B144" s="653" t="s">
        <v>463</v>
      </c>
      <c r="C144" s="654">
        <v>1</v>
      </c>
      <c r="D144" s="655" t="str">
        <f>'Information Input'!$M$14</f>
        <v xml:space="preserve">      -      </v>
      </c>
      <c r="E144" s="655" t="s">
        <v>25</v>
      </c>
      <c r="F144" s="656">
        <f t="shared" si="47"/>
        <v>43556</v>
      </c>
      <c r="G144" s="656">
        <f t="shared" si="48"/>
        <v>43646</v>
      </c>
      <c r="H144" s="656">
        <f>'Information Input'!$H$35</f>
        <v>43555</v>
      </c>
      <c r="I144" s="655" t="str">
        <f>'Information Input'!$J$22</f>
        <v>Quarterly</v>
      </c>
      <c r="J144" s="656">
        <f>'Information Input'!$H$30</f>
        <v>43555</v>
      </c>
      <c r="K144" s="655">
        <f>'Information Input'!$J$18</f>
        <v>2019</v>
      </c>
      <c r="L144" s="657" t="s">
        <v>365</v>
      </c>
      <c r="M144" s="658" t="s">
        <v>370</v>
      </c>
      <c r="N144" s="659" t="s">
        <v>462</v>
      </c>
      <c r="O144" s="660" t="s">
        <v>449</v>
      </c>
      <c r="P144" s="655">
        <v>63</v>
      </c>
      <c r="Q144" s="659" t="s">
        <v>396</v>
      </c>
      <c r="R144" s="659" t="s">
        <v>268</v>
      </c>
      <c r="S144" s="661">
        <f>'Report 1'!$D$18</f>
        <v>0</v>
      </c>
      <c r="T144" s="662">
        <f>'Report 1'!$D$84</f>
        <v>0</v>
      </c>
      <c r="U144" s="663">
        <f>'Report 1'!$D$170</f>
        <v>0</v>
      </c>
      <c r="AL144" s="664" t="s">
        <v>463</v>
      </c>
      <c r="AM144" s="665">
        <v>2</v>
      </c>
      <c r="AN144" s="665" t="str">
        <f>'Information Input'!$M$14</f>
        <v xml:space="preserve">      -      </v>
      </c>
      <c r="AO144" s="665" t="s">
        <v>27</v>
      </c>
      <c r="AP144" s="656">
        <f t="shared" si="58"/>
        <v>43739</v>
      </c>
      <c r="AQ144" s="656">
        <f t="shared" si="59"/>
        <v>43830</v>
      </c>
      <c r="AR144" s="656">
        <f>'Information Input'!$H$35</f>
        <v>43555</v>
      </c>
      <c r="AS144" s="665" t="str">
        <f>'Information Input'!$J$22</f>
        <v>Quarterly</v>
      </c>
      <c r="AT144" s="656">
        <f>'Information Input'!$H$30</f>
        <v>43555</v>
      </c>
      <c r="AU144" s="665">
        <f>'Information Input'!$J$18</f>
        <v>2019</v>
      </c>
      <c r="AV144" s="665">
        <v>208</v>
      </c>
      <c r="AW144" s="665" t="s">
        <v>370</v>
      </c>
      <c r="AX144" s="665" t="s">
        <v>462</v>
      </c>
      <c r="AY144" s="666" t="s">
        <v>446</v>
      </c>
      <c r="AZ144" s="665">
        <v>17</v>
      </c>
      <c r="BA144" s="667" t="s">
        <v>539</v>
      </c>
      <c r="BB144" s="661" t="s">
        <v>151</v>
      </c>
      <c r="BC144" s="668">
        <f>'Report 2'!$AC$24</f>
        <v>0</v>
      </c>
      <c r="BD144" s="668">
        <f>'Report 2'!$AD$24</f>
        <v>0</v>
      </c>
      <c r="BE144" s="668">
        <f>'Report 2'!$AE$24</f>
        <v>0</v>
      </c>
      <c r="BF144" s="668">
        <f>'Report 2'!$AF$24</f>
        <v>0</v>
      </c>
      <c r="BG144" s="668">
        <f>'Report 2'!$AG$24</f>
        <v>0</v>
      </c>
      <c r="BH144" s="668">
        <f>'Report 2'!$AH$24</f>
        <v>0</v>
      </c>
      <c r="BI144" s="668">
        <f>'Report 2'!$AI$24</f>
        <v>0</v>
      </c>
      <c r="CC144" s="660" t="s">
        <v>463</v>
      </c>
      <c r="CD144" s="1000" t="s">
        <v>447</v>
      </c>
      <c r="CE144" s="1000" t="str">
        <f>'Information Input'!$M$14</f>
        <v xml:space="preserve">      -      </v>
      </c>
      <c r="CF144" s="669" t="s">
        <v>27</v>
      </c>
      <c r="CG144" s="670">
        <f t="shared" si="55"/>
        <v>43739</v>
      </c>
      <c r="CH144" s="670">
        <f t="shared" si="56"/>
        <v>43830</v>
      </c>
      <c r="CI144" s="670">
        <f>'Information Input'!$H$35</f>
        <v>43555</v>
      </c>
      <c r="CJ144" s="669" t="str">
        <f>'Information Input'!$J$22</f>
        <v>Quarterly</v>
      </c>
      <c r="CK144" s="670">
        <f>'Information Input'!$H$30</f>
        <v>43555</v>
      </c>
      <c r="CL144" s="669">
        <f>'Information Input'!$J$18</f>
        <v>2019</v>
      </c>
      <c r="CM144" s="1001" t="s">
        <v>365</v>
      </c>
      <c r="CN144" s="1000" t="s">
        <v>370</v>
      </c>
      <c r="CO144" s="660" t="s">
        <v>462</v>
      </c>
      <c r="CP144" s="660" t="str">
        <f t="shared" si="57"/>
        <v>Health Care</v>
      </c>
      <c r="CQ144" s="669">
        <v>23</v>
      </c>
      <c r="CR144" s="660" t="s">
        <v>545</v>
      </c>
      <c r="CS144" s="660" t="s">
        <v>150</v>
      </c>
      <c r="CT144" s="1002">
        <f>'Report 1'!$F$18</f>
        <v>0</v>
      </c>
      <c r="CU144" s="1003">
        <f>SUMIF('Report 4A'!$G$16:$G$95,$CQ144,'Report 4A'!$N$16:$N$95)</f>
        <v>0</v>
      </c>
      <c r="CV144" s="1004">
        <f t="shared" si="45"/>
        <v>0</v>
      </c>
      <c r="CX144" s="664" t="s">
        <v>463</v>
      </c>
      <c r="CY144" s="655" t="s">
        <v>287</v>
      </c>
      <c r="CZ144" s="655" t="str">
        <f>'Information Input'!$M$14</f>
        <v xml:space="preserve">      -      </v>
      </c>
      <c r="DA144" s="656">
        <f>'Information Input'!$H$35</f>
        <v>43555</v>
      </c>
      <c r="DB144" s="655" t="str">
        <f>'Information Input'!$J$22</f>
        <v>Quarterly</v>
      </c>
      <c r="DC144" s="670">
        <f>'Information Input'!$H$30</f>
        <v>43555</v>
      </c>
      <c r="DD144" s="671" t="str">
        <f t="shared" si="46"/>
        <v>201703</v>
      </c>
      <c r="DE144" s="659" t="s">
        <v>462</v>
      </c>
      <c r="DF144" s="659" t="s">
        <v>457</v>
      </c>
      <c r="DG144" s="662">
        <f>'Report 5I'!$AA$55</f>
        <v>0</v>
      </c>
      <c r="DH144" s="668">
        <f>'Report 5I'!$AA$56</f>
        <v>0</v>
      </c>
      <c r="DI144" s="662">
        <f>'Report 5I'!$AA$57</f>
        <v>0</v>
      </c>
      <c r="DJ144" s="662">
        <f>'Report 5I'!$AA$58</f>
        <v>0</v>
      </c>
      <c r="DK144" s="662">
        <f>'Report 5I'!$AA$59</f>
        <v>0</v>
      </c>
      <c r="DL144" s="662">
        <f>'Report 5I'!$AA$60</f>
        <v>0</v>
      </c>
      <c r="DM144" s="662">
        <f>'Report 5I'!$AA$61</f>
        <v>0</v>
      </c>
      <c r="DN144" s="662">
        <f>'Report 5I'!$AA$62</f>
        <v>0</v>
      </c>
      <c r="DO144" s="662">
        <f>'Report 5I'!$AA$63</f>
        <v>0</v>
      </c>
      <c r="DP144" s="662">
        <f>'Report 5I'!$AA$64</f>
        <v>0</v>
      </c>
      <c r="DQ144" s="662">
        <f>'Report 5I'!$AA$65</f>
        <v>0</v>
      </c>
    </row>
    <row r="145" spans="2:121">
      <c r="B145" s="653" t="s">
        <v>463</v>
      </c>
      <c r="C145" s="654">
        <v>1</v>
      </c>
      <c r="D145" s="655" t="str">
        <f>'Information Input'!$M$14</f>
        <v xml:space="preserve">      -      </v>
      </c>
      <c r="E145" s="655" t="s">
        <v>25</v>
      </c>
      <c r="F145" s="656">
        <f t="shared" si="47"/>
        <v>43556</v>
      </c>
      <c r="G145" s="656">
        <f t="shared" si="48"/>
        <v>43646</v>
      </c>
      <c r="H145" s="656">
        <f>'Information Input'!$H$35</f>
        <v>43555</v>
      </c>
      <c r="I145" s="655" t="str">
        <f>'Information Input'!$J$22</f>
        <v>Quarterly</v>
      </c>
      <c r="J145" s="656">
        <f>'Information Input'!$H$30</f>
        <v>43555</v>
      </c>
      <c r="K145" s="655">
        <f>'Information Input'!$J$18</f>
        <v>2019</v>
      </c>
      <c r="L145" s="657" t="s">
        <v>365</v>
      </c>
      <c r="M145" s="658" t="s">
        <v>370</v>
      </c>
      <c r="N145" s="659" t="s">
        <v>462</v>
      </c>
      <c r="O145" s="660" t="s">
        <v>449</v>
      </c>
      <c r="P145" s="655">
        <v>64</v>
      </c>
      <c r="Q145" s="659" t="s">
        <v>397</v>
      </c>
      <c r="R145" s="659" t="s">
        <v>268</v>
      </c>
      <c r="S145" s="661">
        <f>'Report 1'!$D$18</f>
        <v>0</v>
      </c>
      <c r="T145" s="662">
        <f>'Report 1'!$D$85</f>
        <v>0</v>
      </c>
      <c r="U145" s="663">
        <f>'Report 1'!$D$171</f>
        <v>0</v>
      </c>
      <c r="AL145" s="664" t="s">
        <v>463</v>
      </c>
      <c r="AM145" s="665">
        <v>2</v>
      </c>
      <c r="AN145" s="665" t="str">
        <f>'Information Input'!$M$14</f>
        <v xml:space="preserve">      -      </v>
      </c>
      <c r="AO145" s="665" t="s">
        <v>27</v>
      </c>
      <c r="AP145" s="656">
        <f t="shared" si="58"/>
        <v>43739</v>
      </c>
      <c r="AQ145" s="656">
        <f t="shared" si="59"/>
        <v>43830</v>
      </c>
      <c r="AR145" s="656">
        <f>'Information Input'!$H$35</f>
        <v>43555</v>
      </c>
      <c r="AS145" s="665" t="str">
        <f>'Information Input'!$J$22</f>
        <v>Quarterly</v>
      </c>
      <c r="AT145" s="656">
        <f>'Information Input'!$H$30</f>
        <v>43555</v>
      </c>
      <c r="AU145" s="665">
        <f>'Information Input'!$J$18</f>
        <v>2019</v>
      </c>
      <c r="AV145" s="665">
        <v>208</v>
      </c>
      <c r="AW145" s="665" t="s">
        <v>370</v>
      </c>
      <c r="AX145" s="665" t="s">
        <v>462</v>
      </c>
      <c r="AY145" s="666" t="s">
        <v>446</v>
      </c>
      <c r="AZ145" s="665">
        <v>18</v>
      </c>
      <c r="BA145" s="667" t="s">
        <v>540</v>
      </c>
      <c r="BB145" s="661" t="s">
        <v>151</v>
      </c>
      <c r="BC145" s="668">
        <f>'Report 2'!$AC$25</f>
        <v>0</v>
      </c>
      <c r="BD145" s="668">
        <f>'Report 2'!$AD$25</f>
        <v>0</v>
      </c>
      <c r="BE145" s="668">
        <f>'Report 2'!$AE$25</f>
        <v>0</v>
      </c>
      <c r="BF145" s="668">
        <f>'Report 2'!$AF$25</f>
        <v>0</v>
      </c>
      <c r="BG145" s="668">
        <f>'Report 2'!$AG$25</f>
        <v>0</v>
      </c>
      <c r="BH145" s="668">
        <f>'Report 2'!$AH$25</f>
        <v>0</v>
      </c>
      <c r="BI145" s="668">
        <f>'Report 2'!$AI$25</f>
        <v>0</v>
      </c>
      <c r="CC145" s="660" t="s">
        <v>463</v>
      </c>
      <c r="CD145" s="1000" t="s">
        <v>447</v>
      </c>
      <c r="CE145" s="1000" t="str">
        <f>'Information Input'!$M$14</f>
        <v xml:space="preserve">      -      </v>
      </c>
      <c r="CF145" s="669" t="s">
        <v>27</v>
      </c>
      <c r="CG145" s="670">
        <f t="shared" si="55"/>
        <v>43739</v>
      </c>
      <c r="CH145" s="670">
        <f t="shared" si="56"/>
        <v>43830</v>
      </c>
      <c r="CI145" s="670">
        <f>'Information Input'!$H$35</f>
        <v>43555</v>
      </c>
      <c r="CJ145" s="669" t="str">
        <f>'Information Input'!$J$22</f>
        <v>Quarterly</v>
      </c>
      <c r="CK145" s="670">
        <f>'Information Input'!$H$30</f>
        <v>43555</v>
      </c>
      <c r="CL145" s="669">
        <f>'Information Input'!$J$18</f>
        <v>2019</v>
      </c>
      <c r="CM145" s="1001" t="s">
        <v>365</v>
      </c>
      <c r="CN145" s="1000" t="s">
        <v>370</v>
      </c>
      <c r="CO145" s="660" t="s">
        <v>462</v>
      </c>
      <c r="CP145" s="660" t="str">
        <f t="shared" si="57"/>
        <v>Health Care</v>
      </c>
      <c r="CQ145" s="669">
        <v>24</v>
      </c>
      <c r="CR145" s="660" t="s">
        <v>546</v>
      </c>
      <c r="CS145" s="660" t="s">
        <v>156</v>
      </c>
      <c r="CT145" s="1002">
        <f>'Report 1'!$F$18</f>
        <v>0</v>
      </c>
      <c r="CU145" s="1003">
        <f>SUMIF('Report 4A'!$G$16:$G$95,$CQ145,'Report 4A'!$N$16:$N$95)</f>
        <v>0</v>
      </c>
      <c r="CV145" s="1004">
        <f t="shared" si="45"/>
        <v>0</v>
      </c>
      <c r="CX145" s="664" t="s">
        <v>463</v>
      </c>
      <c r="CY145" s="655" t="s">
        <v>287</v>
      </c>
      <c r="CZ145" s="655" t="str">
        <f>'Information Input'!$M$14</f>
        <v xml:space="preserve">      -      </v>
      </c>
      <c r="DA145" s="656">
        <f>'Information Input'!$H$35</f>
        <v>43555</v>
      </c>
      <c r="DB145" s="655" t="str">
        <f>'Information Input'!$J$22</f>
        <v>Quarterly</v>
      </c>
      <c r="DC145" s="670">
        <f>'Information Input'!$H$30</f>
        <v>43555</v>
      </c>
      <c r="DD145" s="671" t="str">
        <f t="shared" si="46"/>
        <v>201702</v>
      </c>
      <c r="DE145" s="659" t="s">
        <v>462</v>
      </c>
      <c r="DF145" s="659" t="s">
        <v>457</v>
      </c>
      <c r="DG145" s="662">
        <f>'Report 5I'!$AB$55</f>
        <v>0</v>
      </c>
      <c r="DH145" s="668">
        <f>'Report 5I'!$AB$56</f>
        <v>0</v>
      </c>
      <c r="DI145" s="662">
        <f>'Report 5I'!$AB$57</f>
        <v>0</v>
      </c>
      <c r="DJ145" s="662">
        <f>'Report 5I'!$AB$58</f>
        <v>0</v>
      </c>
      <c r="DK145" s="662">
        <f>'Report 5I'!$AB$59</f>
        <v>0</v>
      </c>
      <c r="DL145" s="662">
        <f>'Report 5I'!$AB$60</f>
        <v>0</v>
      </c>
      <c r="DM145" s="662">
        <f>'Report 5I'!$AB$61</f>
        <v>0</v>
      </c>
      <c r="DN145" s="662">
        <f>'Report 5I'!$AB$62</f>
        <v>0</v>
      </c>
      <c r="DO145" s="662">
        <f>'Report 5I'!$AB$63</f>
        <v>0</v>
      </c>
      <c r="DP145" s="662">
        <f>'Report 5I'!$AB$64</f>
        <v>0</v>
      </c>
      <c r="DQ145" s="662">
        <f>'Report 5I'!$AB$65</f>
        <v>0</v>
      </c>
    </row>
    <row r="146" spans="2:121">
      <c r="B146" s="653" t="s">
        <v>463</v>
      </c>
      <c r="C146" s="654">
        <v>1</v>
      </c>
      <c r="D146" s="655" t="str">
        <f>'Information Input'!$M$14</f>
        <v xml:space="preserve">      -      </v>
      </c>
      <c r="E146" s="655" t="s">
        <v>25</v>
      </c>
      <c r="F146" s="656">
        <f t="shared" si="47"/>
        <v>43556</v>
      </c>
      <c r="G146" s="656">
        <f t="shared" si="48"/>
        <v>43646</v>
      </c>
      <c r="H146" s="656">
        <f>'Information Input'!$H$35</f>
        <v>43555</v>
      </c>
      <c r="I146" s="655" t="str">
        <f>'Information Input'!$J$22</f>
        <v>Quarterly</v>
      </c>
      <c r="J146" s="656">
        <f>'Information Input'!$H$30</f>
        <v>43555</v>
      </c>
      <c r="K146" s="655">
        <f>'Information Input'!$J$18</f>
        <v>2019</v>
      </c>
      <c r="L146" s="657" t="s">
        <v>365</v>
      </c>
      <c r="M146" s="658" t="s">
        <v>370</v>
      </c>
      <c r="N146" s="659" t="s">
        <v>462</v>
      </c>
      <c r="O146" s="660" t="s">
        <v>449</v>
      </c>
      <c r="P146" s="655">
        <v>65</v>
      </c>
      <c r="Q146" s="659" t="s">
        <v>398</v>
      </c>
      <c r="R146" s="659" t="s">
        <v>268</v>
      </c>
      <c r="S146" s="661">
        <f>'Report 1'!$D$18</f>
        <v>0</v>
      </c>
      <c r="T146" s="662">
        <f>'Report 1'!$D$86</f>
        <v>0</v>
      </c>
      <c r="U146" s="663">
        <f>'Report 1'!$D$172</f>
        <v>0</v>
      </c>
      <c r="AL146" s="664" t="s">
        <v>463</v>
      </c>
      <c r="AM146" s="665">
        <v>2</v>
      </c>
      <c r="AN146" s="665" t="str">
        <f>'Information Input'!$M$14</f>
        <v xml:space="preserve">      -      </v>
      </c>
      <c r="AO146" s="665" t="s">
        <v>27</v>
      </c>
      <c r="AP146" s="656">
        <f t="shared" si="58"/>
        <v>43739</v>
      </c>
      <c r="AQ146" s="656">
        <f t="shared" si="59"/>
        <v>43830</v>
      </c>
      <c r="AR146" s="656">
        <f>'Information Input'!$H$35</f>
        <v>43555</v>
      </c>
      <c r="AS146" s="665" t="str">
        <f>'Information Input'!$J$22</f>
        <v>Quarterly</v>
      </c>
      <c r="AT146" s="656">
        <f>'Information Input'!$H$30</f>
        <v>43555</v>
      </c>
      <c r="AU146" s="665">
        <f>'Information Input'!$J$18</f>
        <v>2019</v>
      </c>
      <c r="AV146" s="665">
        <v>208</v>
      </c>
      <c r="AW146" s="665" t="s">
        <v>370</v>
      </c>
      <c r="AX146" s="665" t="s">
        <v>462</v>
      </c>
      <c r="AY146" s="666" t="s">
        <v>446</v>
      </c>
      <c r="AZ146" s="665">
        <v>19</v>
      </c>
      <c r="BA146" s="667" t="s">
        <v>541</v>
      </c>
      <c r="BB146" s="661" t="s">
        <v>151</v>
      </c>
      <c r="BC146" s="668">
        <f>'Report 2'!$AC$26</f>
        <v>0</v>
      </c>
      <c r="BD146" s="668">
        <f>'Report 2'!$AD$26</f>
        <v>0</v>
      </c>
      <c r="BE146" s="668">
        <f>'Report 2'!$AE$26</f>
        <v>0</v>
      </c>
      <c r="BF146" s="668">
        <f>'Report 2'!$AF$26</f>
        <v>0</v>
      </c>
      <c r="BG146" s="668">
        <f>'Report 2'!$AG$26</f>
        <v>0</v>
      </c>
      <c r="BH146" s="668">
        <f>'Report 2'!$AH$26</f>
        <v>0</v>
      </c>
      <c r="BI146" s="668">
        <f>'Report 2'!$AI$26</f>
        <v>0</v>
      </c>
      <c r="CC146" s="660" t="s">
        <v>463</v>
      </c>
      <c r="CD146" s="1000" t="s">
        <v>447</v>
      </c>
      <c r="CE146" s="1000" t="str">
        <f>'Information Input'!$M$14</f>
        <v xml:space="preserve">      -      </v>
      </c>
      <c r="CF146" s="669" t="s">
        <v>27</v>
      </c>
      <c r="CG146" s="670">
        <f t="shared" si="55"/>
        <v>43739</v>
      </c>
      <c r="CH146" s="670">
        <f t="shared" si="56"/>
        <v>43830</v>
      </c>
      <c r="CI146" s="670">
        <f>'Information Input'!$H$35</f>
        <v>43555</v>
      </c>
      <c r="CJ146" s="669" t="str">
        <f>'Information Input'!$J$22</f>
        <v>Quarterly</v>
      </c>
      <c r="CK146" s="670">
        <f>'Information Input'!$H$30</f>
        <v>43555</v>
      </c>
      <c r="CL146" s="669">
        <f>'Information Input'!$J$18</f>
        <v>2019</v>
      </c>
      <c r="CM146" s="1001" t="s">
        <v>365</v>
      </c>
      <c r="CN146" s="1000" t="s">
        <v>370</v>
      </c>
      <c r="CO146" s="660" t="s">
        <v>462</v>
      </c>
      <c r="CP146" s="660" t="str">
        <f t="shared" si="57"/>
        <v>Health Care</v>
      </c>
      <c r="CQ146" s="669">
        <v>25</v>
      </c>
      <c r="CR146" s="660" t="s">
        <v>547</v>
      </c>
      <c r="CS146" s="660" t="s">
        <v>156</v>
      </c>
      <c r="CT146" s="1002">
        <f>'Report 1'!$F$18</f>
        <v>0</v>
      </c>
      <c r="CU146" s="1003">
        <f>SUMIF('Report 4A'!$G$16:$G$95,$CQ146,'Report 4A'!$N$16:$N$95)</f>
        <v>0</v>
      </c>
      <c r="CV146" s="1004">
        <f t="shared" ref="CV146:CV179" si="60">IF(CT146&lt;&gt;0,CU146/CT146,0)</f>
        <v>0</v>
      </c>
      <c r="CX146" s="664" t="s">
        <v>463</v>
      </c>
      <c r="CY146" s="655" t="s">
        <v>287</v>
      </c>
      <c r="CZ146" s="655" t="str">
        <f>'Information Input'!$M$14</f>
        <v xml:space="preserve">      -      </v>
      </c>
      <c r="DA146" s="656">
        <f>'Information Input'!$H$35</f>
        <v>43555</v>
      </c>
      <c r="DB146" s="655" t="str">
        <f>'Information Input'!$J$22</f>
        <v>Quarterly</v>
      </c>
      <c r="DC146" s="670">
        <f>'Information Input'!$H$30</f>
        <v>43555</v>
      </c>
      <c r="DD146" s="671" t="str">
        <f t="shared" si="46"/>
        <v>201701</v>
      </c>
      <c r="DE146" s="659" t="s">
        <v>462</v>
      </c>
      <c r="DF146" s="659" t="s">
        <v>457</v>
      </c>
      <c r="DG146" s="662">
        <f>'Report 5I'!$AC$55</f>
        <v>0</v>
      </c>
      <c r="DH146" s="668">
        <f>'Report 5I'!$AC$56</f>
        <v>0</v>
      </c>
      <c r="DI146" s="662">
        <f>'Report 5I'!$AC$57</f>
        <v>0</v>
      </c>
      <c r="DJ146" s="662">
        <f>'Report 5I'!$AC$58</f>
        <v>0</v>
      </c>
      <c r="DK146" s="662">
        <f>'Report 5I'!$AC$59</f>
        <v>0</v>
      </c>
      <c r="DL146" s="662">
        <f>'Report 5I'!$AC$60</f>
        <v>0</v>
      </c>
      <c r="DM146" s="662">
        <f>'Report 5I'!$AC$61</f>
        <v>0</v>
      </c>
      <c r="DN146" s="662">
        <f>'Report 5I'!$AC$62</f>
        <v>0</v>
      </c>
      <c r="DO146" s="662">
        <f>'Report 5I'!$AC$63</f>
        <v>0</v>
      </c>
      <c r="DP146" s="662">
        <f>'Report 5I'!$AC$64</f>
        <v>0</v>
      </c>
      <c r="DQ146" s="662">
        <f>'Report 5I'!$AC$65</f>
        <v>0</v>
      </c>
    </row>
    <row r="147" spans="2:121">
      <c r="B147" s="653" t="s">
        <v>463</v>
      </c>
      <c r="C147" s="654">
        <v>1</v>
      </c>
      <c r="D147" s="655" t="str">
        <f>'Information Input'!$M$14</f>
        <v xml:space="preserve">      -      </v>
      </c>
      <c r="E147" s="655" t="s">
        <v>25</v>
      </c>
      <c r="F147" s="656">
        <f t="shared" ref="F147:F153" si="61">DATE(K147,4,1)</f>
        <v>43556</v>
      </c>
      <c r="G147" s="656">
        <f t="shared" ref="G147:G153" si="62">DATE(K147,6,30)</f>
        <v>43646</v>
      </c>
      <c r="H147" s="656">
        <f>'Information Input'!$H$35</f>
        <v>43555</v>
      </c>
      <c r="I147" s="655" t="str">
        <f>'Information Input'!$J$22</f>
        <v>Quarterly</v>
      </c>
      <c r="J147" s="656">
        <f>'Information Input'!$H$30</f>
        <v>43555</v>
      </c>
      <c r="K147" s="655">
        <f>'Information Input'!$J$18</f>
        <v>2019</v>
      </c>
      <c r="L147" s="657" t="s">
        <v>365</v>
      </c>
      <c r="M147" s="658" t="s">
        <v>370</v>
      </c>
      <c r="N147" s="659" t="s">
        <v>462</v>
      </c>
      <c r="O147" s="660" t="s">
        <v>453</v>
      </c>
      <c r="P147" s="655">
        <v>66</v>
      </c>
      <c r="Q147" s="659" t="s">
        <v>32</v>
      </c>
      <c r="R147" s="659" t="s">
        <v>268</v>
      </c>
      <c r="S147" s="661">
        <f>'Report 1'!$D$18</f>
        <v>0</v>
      </c>
      <c r="T147" s="662">
        <f>'Report 1'!$D$87</f>
        <v>0</v>
      </c>
      <c r="U147" s="663">
        <f>'Report 1'!$D$173</f>
        <v>0</v>
      </c>
      <c r="AL147" s="664" t="s">
        <v>463</v>
      </c>
      <c r="AM147" s="665">
        <v>2</v>
      </c>
      <c r="AN147" s="665" t="str">
        <f>'Information Input'!$M$14</f>
        <v xml:space="preserve">      -      </v>
      </c>
      <c r="AO147" s="665" t="s">
        <v>27</v>
      </c>
      <c r="AP147" s="656">
        <f t="shared" si="58"/>
        <v>43739</v>
      </c>
      <c r="AQ147" s="656">
        <f t="shared" si="59"/>
        <v>43830</v>
      </c>
      <c r="AR147" s="656">
        <f>'Information Input'!$H$35</f>
        <v>43555</v>
      </c>
      <c r="AS147" s="665" t="str">
        <f>'Information Input'!$J$22</f>
        <v>Quarterly</v>
      </c>
      <c r="AT147" s="656">
        <f>'Information Input'!$H$30</f>
        <v>43555</v>
      </c>
      <c r="AU147" s="665">
        <f>'Information Input'!$J$18</f>
        <v>2019</v>
      </c>
      <c r="AV147" s="665">
        <v>208</v>
      </c>
      <c r="AW147" s="665" t="s">
        <v>370</v>
      </c>
      <c r="AX147" s="665" t="s">
        <v>462</v>
      </c>
      <c r="AY147" s="666" t="s">
        <v>446</v>
      </c>
      <c r="AZ147" s="665">
        <v>20</v>
      </c>
      <c r="BA147" s="667" t="s">
        <v>542</v>
      </c>
      <c r="BB147" s="661" t="s">
        <v>151</v>
      </c>
      <c r="BC147" s="668">
        <f>'Report 2'!$AC$27</f>
        <v>0</v>
      </c>
      <c r="BD147" s="668">
        <f>'Report 2'!$AD$27</f>
        <v>0</v>
      </c>
      <c r="BE147" s="668">
        <f>'Report 2'!$AE$27</f>
        <v>0</v>
      </c>
      <c r="BF147" s="668">
        <f>'Report 2'!$AF$27</f>
        <v>0</v>
      </c>
      <c r="BG147" s="668">
        <f>'Report 2'!$AG$27</f>
        <v>0</v>
      </c>
      <c r="BH147" s="668">
        <f>'Report 2'!$AH$27</f>
        <v>0</v>
      </c>
      <c r="BI147" s="668">
        <f>'Report 2'!$AI$27</f>
        <v>0</v>
      </c>
      <c r="CC147" s="660" t="s">
        <v>463</v>
      </c>
      <c r="CD147" s="1000" t="s">
        <v>447</v>
      </c>
      <c r="CE147" s="1000" t="str">
        <f>'Information Input'!$M$14</f>
        <v xml:space="preserve">      -      </v>
      </c>
      <c r="CF147" s="669" t="s">
        <v>27</v>
      </c>
      <c r="CG147" s="670">
        <f t="shared" si="55"/>
        <v>43739</v>
      </c>
      <c r="CH147" s="670">
        <f t="shared" si="56"/>
        <v>43830</v>
      </c>
      <c r="CI147" s="670">
        <f>'Information Input'!$H$35</f>
        <v>43555</v>
      </c>
      <c r="CJ147" s="669" t="str">
        <f>'Information Input'!$J$22</f>
        <v>Quarterly</v>
      </c>
      <c r="CK147" s="670">
        <f>'Information Input'!$H$30</f>
        <v>43555</v>
      </c>
      <c r="CL147" s="669">
        <f>'Information Input'!$J$18</f>
        <v>2019</v>
      </c>
      <c r="CM147" s="1001" t="s">
        <v>365</v>
      </c>
      <c r="CN147" s="1000" t="s">
        <v>370</v>
      </c>
      <c r="CO147" s="660" t="s">
        <v>462</v>
      </c>
      <c r="CP147" s="660" t="str">
        <f t="shared" si="57"/>
        <v>Health Care</v>
      </c>
      <c r="CQ147" s="669">
        <v>26</v>
      </c>
      <c r="CR147" s="660" t="s">
        <v>233</v>
      </c>
      <c r="CS147" s="660" t="s">
        <v>153</v>
      </c>
      <c r="CT147" s="1002">
        <f>'Report 1'!$F$18</f>
        <v>0</v>
      </c>
      <c r="CU147" s="1003">
        <f>SUMIF('Report 4A'!$G$16:$G$95,$CQ147,'Report 4A'!$N$16:$N$95)</f>
        <v>0</v>
      </c>
      <c r="CV147" s="1004">
        <f t="shared" si="60"/>
        <v>0</v>
      </c>
      <c r="CX147" s="664" t="s">
        <v>463</v>
      </c>
      <c r="CY147" s="655" t="s">
        <v>287</v>
      </c>
      <c r="CZ147" s="655" t="str">
        <f>'Information Input'!$M$14</f>
        <v xml:space="preserve">      -      </v>
      </c>
      <c r="DA147" s="656">
        <f>'Information Input'!$H$35</f>
        <v>43555</v>
      </c>
      <c r="DB147" s="655" t="str">
        <f>'Information Input'!$J$22</f>
        <v>Quarterly</v>
      </c>
      <c r="DC147" s="670">
        <f>'Information Input'!$H$30</f>
        <v>43555</v>
      </c>
      <c r="DD147" s="671" t="str">
        <f t="shared" si="46"/>
        <v>201612</v>
      </c>
      <c r="DE147" s="659" t="s">
        <v>462</v>
      </c>
      <c r="DF147" s="659" t="s">
        <v>457</v>
      </c>
      <c r="DG147" s="662">
        <f>'Report 5I'!$AD$55</f>
        <v>0</v>
      </c>
      <c r="DH147" s="668">
        <f>'Report 5I'!$AD$56</f>
        <v>0</v>
      </c>
      <c r="DI147" s="662">
        <f>'Report 5I'!$AD$57</f>
        <v>0</v>
      </c>
      <c r="DJ147" s="662">
        <f>'Report 5I'!$AD$58</f>
        <v>0</v>
      </c>
      <c r="DK147" s="662">
        <f>'Report 5I'!$AD$59</f>
        <v>0</v>
      </c>
      <c r="DL147" s="662">
        <f>'Report 5I'!$AD$60</f>
        <v>0</v>
      </c>
      <c r="DM147" s="662">
        <f>'Report 5I'!$AD$61</f>
        <v>0</v>
      </c>
      <c r="DN147" s="662">
        <f>'Report 5I'!$AD$62</f>
        <v>0</v>
      </c>
      <c r="DO147" s="662">
        <f>'Report 5I'!$AD$63</f>
        <v>0</v>
      </c>
      <c r="DP147" s="662">
        <f>'Report 5I'!$AD$64</f>
        <v>0</v>
      </c>
      <c r="DQ147" s="662">
        <f>'Report 5I'!$AD$65</f>
        <v>0</v>
      </c>
    </row>
    <row r="148" spans="2:121">
      <c r="B148" s="653" t="s">
        <v>463</v>
      </c>
      <c r="C148" s="654">
        <v>1</v>
      </c>
      <c r="D148" s="655" t="str">
        <f>'Information Input'!$M$14</f>
        <v xml:space="preserve">      -      </v>
      </c>
      <c r="E148" s="655" t="s">
        <v>25</v>
      </c>
      <c r="F148" s="656">
        <f t="shared" si="61"/>
        <v>43556</v>
      </c>
      <c r="G148" s="656">
        <f t="shared" si="62"/>
        <v>43646</v>
      </c>
      <c r="H148" s="656">
        <f>'Information Input'!$H$35</f>
        <v>43555</v>
      </c>
      <c r="I148" s="655" t="str">
        <f>'Information Input'!$J$22</f>
        <v>Quarterly</v>
      </c>
      <c r="J148" s="656">
        <f>'Information Input'!$H$30</f>
        <v>43555</v>
      </c>
      <c r="K148" s="655">
        <f>'Information Input'!$J$18</f>
        <v>2019</v>
      </c>
      <c r="L148" s="657" t="s">
        <v>365</v>
      </c>
      <c r="M148" s="658" t="s">
        <v>370</v>
      </c>
      <c r="N148" s="659" t="s">
        <v>462</v>
      </c>
      <c r="O148" s="660" t="s">
        <v>453</v>
      </c>
      <c r="P148" s="655">
        <v>67</v>
      </c>
      <c r="Q148" s="659" t="s">
        <v>44</v>
      </c>
      <c r="R148" s="659" t="s">
        <v>268</v>
      </c>
      <c r="S148" s="661">
        <f>'Report 1'!$D$18</f>
        <v>0</v>
      </c>
      <c r="T148" s="662">
        <f>'Report 1'!$D$88</f>
        <v>0</v>
      </c>
      <c r="U148" s="663">
        <f>'Report 1'!$D$174</f>
        <v>0</v>
      </c>
      <c r="AL148" s="664" t="s">
        <v>463</v>
      </c>
      <c r="AM148" s="665">
        <v>2</v>
      </c>
      <c r="AN148" s="665" t="str">
        <f>'Information Input'!$M$14</f>
        <v xml:space="preserve">      -      </v>
      </c>
      <c r="AO148" s="665" t="s">
        <v>27</v>
      </c>
      <c r="AP148" s="656">
        <f t="shared" si="58"/>
        <v>43739</v>
      </c>
      <c r="AQ148" s="656">
        <f t="shared" si="59"/>
        <v>43830</v>
      </c>
      <c r="AR148" s="656">
        <f>'Information Input'!$H$35</f>
        <v>43555</v>
      </c>
      <c r="AS148" s="665" t="str">
        <f>'Information Input'!$J$22</f>
        <v>Quarterly</v>
      </c>
      <c r="AT148" s="656">
        <f>'Information Input'!$H$30</f>
        <v>43555</v>
      </c>
      <c r="AU148" s="665">
        <f>'Information Input'!$J$18</f>
        <v>2019</v>
      </c>
      <c r="AV148" s="665">
        <v>208</v>
      </c>
      <c r="AW148" s="665" t="s">
        <v>370</v>
      </c>
      <c r="AX148" s="665" t="s">
        <v>462</v>
      </c>
      <c r="AY148" s="666" t="s">
        <v>446</v>
      </c>
      <c r="AZ148" s="665">
        <v>21</v>
      </c>
      <c r="BA148" s="667" t="s">
        <v>543</v>
      </c>
      <c r="BB148" s="661" t="s">
        <v>151</v>
      </c>
      <c r="BC148" s="668">
        <f>'Report 2'!$AC$28</f>
        <v>0</v>
      </c>
      <c r="BD148" s="668">
        <f>'Report 2'!$AD$28</f>
        <v>0</v>
      </c>
      <c r="BE148" s="668">
        <f>'Report 2'!$AE$28</f>
        <v>0</v>
      </c>
      <c r="BF148" s="668">
        <f>'Report 2'!$AF$28</f>
        <v>0</v>
      </c>
      <c r="BG148" s="668">
        <f>'Report 2'!$AG$28</f>
        <v>0</v>
      </c>
      <c r="BH148" s="668">
        <f>'Report 2'!$AH$28</f>
        <v>0</v>
      </c>
      <c r="BI148" s="668">
        <f>'Report 2'!$AI$28</f>
        <v>0</v>
      </c>
      <c r="CC148" s="660" t="s">
        <v>463</v>
      </c>
      <c r="CD148" s="1000" t="s">
        <v>447</v>
      </c>
      <c r="CE148" s="1000" t="str">
        <f>'Information Input'!$M$14</f>
        <v xml:space="preserve">      -      </v>
      </c>
      <c r="CF148" s="669" t="s">
        <v>27</v>
      </c>
      <c r="CG148" s="670">
        <f t="shared" si="55"/>
        <v>43739</v>
      </c>
      <c r="CH148" s="670">
        <f t="shared" si="56"/>
        <v>43830</v>
      </c>
      <c r="CI148" s="670">
        <f>'Information Input'!$H$35</f>
        <v>43555</v>
      </c>
      <c r="CJ148" s="669" t="str">
        <f>'Information Input'!$J$22</f>
        <v>Quarterly</v>
      </c>
      <c r="CK148" s="670">
        <f>'Information Input'!$H$30</f>
        <v>43555</v>
      </c>
      <c r="CL148" s="669">
        <f>'Information Input'!$J$18</f>
        <v>2019</v>
      </c>
      <c r="CM148" s="1001" t="s">
        <v>365</v>
      </c>
      <c r="CN148" s="1000" t="s">
        <v>370</v>
      </c>
      <c r="CO148" s="660" t="s">
        <v>462</v>
      </c>
      <c r="CP148" s="660" t="str">
        <f t="shared" si="57"/>
        <v>Health Care</v>
      </c>
      <c r="CQ148" s="669">
        <v>27</v>
      </c>
      <c r="CR148" s="660" t="s">
        <v>165</v>
      </c>
      <c r="CS148" s="660" t="s">
        <v>151</v>
      </c>
      <c r="CT148" s="1002">
        <f>'Report 1'!$F$18</f>
        <v>0</v>
      </c>
      <c r="CU148" s="1003">
        <f>SUMIF('Report 4A'!$G$16:$G$95,$CQ148,'Report 4A'!$N$16:$N$95)</f>
        <v>0</v>
      </c>
      <c r="CV148" s="1004">
        <f t="shared" si="60"/>
        <v>0</v>
      </c>
      <c r="CX148" s="664" t="s">
        <v>463</v>
      </c>
      <c r="CY148" s="655" t="s">
        <v>287</v>
      </c>
      <c r="CZ148" s="655" t="str">
        <f>'Information Input'!$M$14</f>
        <v xml:space="preserve">      -      </v>
      </c>
      <c r="DA148" s="656">
        <f>'Information Input'!$H$35</f>
        <v>43555</v>
      </c>
      <c r="DB148" s="655" t="str">
        <f>'Information Input'!$J$22</f>
        <v>Quarterly</v>
      </c>
      <c r="DC148" s="670">
        <f>'Information Input'!$H$30</f>
        <v>43555</v>
      </c>
      <c r="DD148" s="671" t="str">
        <f t="shared" si="46"/>
        <v>201611</v>
      </c>
      <c r="DE148" s="659" t="s">
        <v>462</v>
      </c>
      <c r="DF148" s="659" t="s">
        <v>457</v>
      </c>
      <c r="DG148" s="662">
        <f>'Report 5I'!$AE$55</f>
        <v>0</v>
      </c>
      <c r="DH148" s="668">
        <f>'Report 5I'!$AE$56</f>
        <v>0</v>
      </c>
      <c r="DI148" s="662">
        <f>'Report 5I'!$AE$57</f>
        <v>0</v>
      </c>
      <c r="DJ148" s="662">
        <f>'Report 5I'!$AE$58</f>
        <v>0</v>
      </c>
      <c r="DK148" s="662">
        <f>'Report 5I'!$AE$59</f>
        <v>0</v>
      </c>
      <c r="DL148" s="662">
        <f>'Report 5I'!$AE$60</f>
        <v>0</v>
      </c>
      <c r="DM148" s="662">
        <f>'Report 5I'!$AE$61</f>
        <v>0</v>
      </c>
      <c r="DN148" s="662">
        <f>'Report 5I'!$AE$62</f>
        <v>0</v>
      </c>
      <c r="DO148" s="662">
        <f>'Report 5I'!$AE$63</f>
        <v>0</v>
      </c>
      <c r="DP148" s="662">
        <f>'Report 5I'!$AE$64</f>
        <v>0</v>
      </c>
      <c r="DQ148" s="662">
        <f>'Report 5I'!$AE$65</f>
        <v>0</v>
      </c>
    </row>
    <row r="149" spans="2:121">
      <c r="B149" s="653" t="s">
        <v>463</v>
      </c>
      <c r="C149" s="654">
        <v>1</v>
      </c>
      <c r="D149" s="655" t="str">
        <f>'Information Input'!$M$14</f>
        <v xml:space="preserve">      -      </v>
      </c>
      <c r="E149" s="655" t="s">
        <v>25</v>
      </c>
      <c r="F149" s="656">
        <f t="shared" si="61"/>
        <v>43556</v>
      </c>
      <c r="G149" s="656">
        <f t="shared" si="62"/>
        <v>43646</v>
      </c>
      <c r="H149" s="656">
        <f>'Information Input'!$H$35</f>
        <v>43555</v>
      </c>
      <c r="I149" s="655" t="str">
        <f>'Information Input'!$J$22</f>
        <v>Quarterly</v>
      </c>
      <c r="J149" s="656">
        <f>'Information Input'!$H$30</f>
        <v>43555</v>
      </c>
      <c r="K149" s="655">
        <f>'Information Input'!$J$18</f>
        <v>2019</v>
      </c>
      <c r="L149" s="657" t="s">
        <v>365</v>
      </c>
      <c r="M149" s="658" t="s">
        <v>370</v>
      </c>
      <c r="N149" s="659" t="s">
        <v>462</v>
      </c>
      <c r="O149" s="660" t="s">
        <v>453</v>
      </c>
      <c r="P149" s="655">
        <v>68</v>
      </c>
      <c r="Q149" s="659" t="s">
        <v>34</v>
      </c>
      <c r="R149" s="659" t="s">
        <v>268</v>
      </c>
      <c r="S149" s="661">
        <f>'Report 1'!$D$18</f>
        <v>0</v>
      </c>
      <c r="T149" s="662">
        <f>'Report 1'!$D$89</f>
        <v>0</v>
      </c>
      <c r="U149" s="663">
        <f>'Report 1'!$D$175</f>
        <v>0</v>
      </c>
      <c r="AL149" s="664" t="s">
        <v>463</v>
      </c>
      <c r="AM149" s="665">
        <v>2</v>
      </c>
      <c r="AN149" s="665" t="str">
        <f>'Information Input'!$M$14</f>
        <v xml:space="preserve">      -      </v>
      </c>
      <c r="AO149" s="665" t="s">
        <v>27</v>
      </c>
      <c r="AP149" s="656">
        <f t="shared" si="58"/>
        <v>43739</v>
      </c>
      <c r="AQ149" s="656">
        <f t="shared" si="59"/>
        <v>43830</v>
      </c>
      <c r="AR149" s="656">
        <f>'Information Input'!$H$35</f>
        <v>43555</v>
      </c>
      <c r="AS149" s="665" t="str">
        <f>'Information Input'!$J$22</f>
        <v>Quarterly</v>
      </c>
      <c r="AT149" s="656">
        <f>'Information Input'!$H$30</f>
        <v>43555</v>
      </c>
      <c r="AU149" s="665">
        <f>'Information Input'!$J$18</f>
        <v>2019</v>
      </c>
      <c r="AV149" s="665">
        <v>208</v>
      </c>
      <c r="AW149" s="665" t="s">
        <v>370</v>
      </c>
      <c r="AX149" s="665" t="s">
        <v>462</v>
      </c>
      <c r="AY149" s="666" t="s">
        <v>446</v>
      </c>
      <c r="AZ149" s="665">
        <v>22</v>
      </c>
      <c r="BA149" s="667" t="s">
        <v>544</v>
      </c>
      <c r="BB149" s="661" t="s">
        <v>150</v>
      </c>
      <c r="BC149" s="668">
        <f>'Report 2'!$AC$29</f>
        <v>0</v>
      </c>
      <c r="BD149" s="668">
        <f>'Report 2'!$AD$29</f>
        <v>0</v>
      </c>
      <c r="BE149" s="668">
        <f>'Report 2'!$AE$29</f>
        <v>0</v>
      </c>
      <c r="BF149" s="668">
        <f>'Report 2'!$AF$29</f>
        <v>0</v>
      </c>
      <c r="BG149" s="668">
        <f>'Report 2'!$AG$29</f>
        <v>0</v>
      </c>
      <c r="BH149" s="668">
        <f>'Report 2'!$AH$29</f>
        <v>0</v>
      </c>
      <c r="BI149" s="668">
        <f>'Report 2'!$AI$29</f>
        <v>0</v>
      </c>
      <c r="CC149" s="660" t="s">
        <v>463</v>
      </c>
      <c r="CD149" s="1000" t="s">
        <v>447</v>
      </c>
      <c r="CE149" s="1000" t="str">
        <f>'Information Input'!$M$14</f>
        <v xml:space="preserve">      -      </v>
      </c>
      <c r="CF149" s="669" t="s">
        <v>27</v>
      </c>
      <c r="CG149" s="670">
        <f t="shared" si="55"/>
        <v>43739</v>
      </c>
      <c r="CH149" s="670">
        <f t="shared" si="56"/>
        <v>43830</v>
      </c>
      <c r="CI149" s="670">
        <f>'Information Input'!$H$35</f>
        <v>43555</v>
      </c>
      <c r="CJ149" s="669" t="str">
        <f>'Information Input'!$J$22</f>
        <v>Quarterly</v>
      </c>
      <c r="CK149" s="670">
        <f>'Information Input'!$H$30</f>
        <v>43555</v>
      </c>
      <c r="CL149" s="669">
        <f>'Information Input'!$J$18</f>
        <v>2019</v>
      </c>
      <c r="CM149" s="1001" t="s">
        <v>365</v>
      </c>
      <c r="CN149" s="1000" t="s">
        <v>370</v>
      </c>
      <c r="CO149" s="660" t="s">
        <v>462</v>
      </c>
      <c r="CP149" s="660" t="str">
        <f t="shared" si="57"/>
        <v>Health Care</v>
      </c>
      <c r="CQ149" s="669">
        <v>28</v>
      </c>
      <c r="CR149" s="660" t="s">
        <v>548</v>
      </c>
      <c r="CS149" s="660" t="s">
        <v>151</v>
      </c>
      <c r="CT149" s="1002">
        <f>'Report 1'!$F$18</f>
        <v>0</v>
      </c>
      <c r="CU149" s="1003">
        <f>SUMIF('Report 4A'!$G$16:$G$95,$CQ149,'Report 4A'!$N$16:$N$95)</f>
        <v>0</v>
      </c>
      <c r="CV149" s="1004">
        <f t="shared" si="60"/>
        <v>0</v>
      </c>
      <c r="CX149" s="664" t="s">
        <v>463</v>
      </c>
      <c r="CY149" s="655" t="s">
        <v>287</v>
      </c>
      <c r="CZ149" s="655" t="str">
        <f>'Information Input'!$M$14</f>
        <v xml:space="preserve">      -      </v>
      </c>
      <c r="DA149" s="656">
        <f>'Information Input'!$H$35</f>
        <v>43555</v>
      </c>
      <c r="DB149" s="655" t="str">
        <f>'Information Input'!$J$22</f>
        <v>Quarterly</v>
      </c>
      <c r="DC149" s="670">
        <f>'Information Input'!$H$30</f>
        <v>43555</v>
      </c>
      <c r="DD149" s="671" t="str">
        <f t="shared" si="46"/>
        <v>201610</v>
      </c>
      <c r="DE149" s="659" t="s">
        <v>462</v>
      </c>
      <c r="DF149" s="659" t="s">
        <v>457</v>
      </c>
      <c r="DG149" s="662">
        <f>'Report 5I'!$AF$55</f>
        <v>0</v>
      </c>
      <c r="DH149" s="668">
        <f>'Report 5I'!$AF$56</f>
        <v>0</v>
      </c>
      <c r="DI149" s="662">
        <f>'Report 5I'!$AF$57</f>
        <v>0</v>
      </c>
      <c r="DJ149" s="662">
        <f>'Report 5I'!$AF$58</f>
        <v>0</v>
      </c>
      <c r="DK149" s="662">
        <f>'Report 5I'!$AF$59</f>
        <v>0</v>
      </c>
      <c r="DL149" s="662">
        <f>'Report 5I'!$AF$60</f>
        <v>0</v>
      </c>
      <c r="DM149" s="662">
        <f>'Report 5I'!$AF$61</f>
        <v>0</v>
      </c>
      <c r="DN149" s="662">
        <f>'Report 5I'!$AF$62</f>
        <v>0</v>
      </c>
      <c r="DO149" s="662">
        <f>'Report 5I'!$AF$63</f>
        <v>0</v>
      </c>
      <c r="DP149" s="662">
        <f>'Report 5I'!$AF$64</f>
        <v>0</v>
      </c>
      <c r="DQ149" s="662">
        <f>'Report 5I'!$AF$65</f>
        <v>0</v>
      </c>
    </row>
    <row r="150" spans="2:121">
      <c r="B150" s="653" t="s">
        <v>463</v>
      </c>
      <c r="C150" s="654">
        <v>1</v>
      </c>
      <c r="D150" s="655" t="str">
        <f>'Information Input'!$M$14</f>
        <v xml:space="preserve">      -      </v>
      </c>
      <c r="E150" s="655" t="s">
        <v>25</v>
      </c>
      <c r="F150" s="656">
        <f t="shared" si="61"/>
        <v>43556</v>
      </c>
      <c r="G150" s="656">
        <f t="shared" si="62"/>
        <v>43646</v>
      </c>
      <c r="H150" s="656">
        <f>'Information Input'!$H$35</f>
        <v>43555</v>
      </c>
      <c r="I150" s="655" t="str">
        <f>'Information Input'!$J$22</f>
        <v>Quarterly</v>
      </c>
      <c r="J150" s="656">
        <f>'Information Input'!$H$30</f>
        <v>43555</v>
      </c>
      <c r="K150" s="655">
        <f>'Information Input'!$J$18</f>
        <v>2019</v>
      </c>
      <c r="L150" s="657" t="s">
        <v>365</v>
      </c>
      <c r="M150" s="658" t="s">
        <v>370</v>
      </c>
      <c r="N150" s="659" t="s">
        <v>462</v>
      </c>
      <c r="O150" s="660" t="s">
        <v>453</v>
      </c>
      <c r="P150" s="655">
        <v>69</v>
      </c>
      <c r="Q150" s="659" t="s">
        <v>46</v>
      </c>
      <c r="R150" s="659" t="s">
        <v>268</v>
      </c>
      <c r="S150" s="661">
        <f>'Report 1'!$D$18</f>
        <v>0</v>
      </c>
      <c r="T150" s="662">
        <f>'Report 1'!$D$90</f>
        <v>0</v>
      </c>
      <c r="U150" s="663">
        <f>'Report 1'!$D$176</f>
        <v>0</v>
      </c>
      <c r="AL150" s="664" t="s">
        <v>463</v>
      </c>
      <c r="AM150" s="665">
        <v>2</v>
      </c>
      <c r="AN150" s="665" t="str">
        <f>'Information Input'!$M$14</f>
        <v xml:space="preserve">      -      </v>
      </c>
      <c r="AO150" s="665" t="s">
        <v>27</v>
      </c>
      <c r="AP150" s="656">
        <f t="shared" si="58"/>
        <v>43739</v>
      </c>
      <c r="AQ150" s="656">
        <f t="shared" si="59"/>
        <v>43830</v>
      </c>
      <c r="AR150" s="656">
        <f>'Information Input'!$H$35</f>
        <v>43555</v>
      </c>
      <c r="AS150" s="665" t="str">
        <f>'Information Input'!$J$22</f>
        <v>Quarterly</v>
      </c>
      <c r="AT150" s="656">
        <f>'Information Input'!$H$30</f>
        <v>43555</v>
      </c>
      <c r="AU150" s="665">
        <f>'Information Input'!$J$18</f>
        <v>2019</v>
      </c>
      <c r="AV150" s="665">
        <v>208</v>
      </c>
      <c r="AW150" s="665" t="s">
        <v>370</v>
      </c>
      <c r="AX150" s="665" t="s">
        <v>462</v>
      </c>
      <c r="AY150" s="666" t="s">
        <v>446</v>
      </c>
      <c r="AZ150" s="665">
        <v>23</v>
      </c>
      <c r="BA150" s="667" t="s">
        <v>545</v>
      </c>
      <c r="BB150" s="661" t="s">
        <v>150</v>
      </c>
      <c r="BC150" s="668">
        <f>'Report 2'!$AC$30</f>
        <v>0</v>
      </c>
      <c r="BD150" s="668">
        <f>'Report 2'!$AD$30</f>
        <v>0</v>
      </c>
      <c r="BE150" s="668">
        <f>'Report 2'!$AE$30</f>
        <v>0</v>
      </c>
      <c r="BF150" s="668">
        <f>'Report 2'!$AF$30</f>
        <v>0</v>
      </c>
      <c r="BG150" s="668">
        <f>'Report 2'!$AG$30</f>
        <v>0</v>
      </c>
      <c r="BH150" s="668">
        <f>'Report 2'!$AH$30</f>
        <v>0</v>
      </c>
      <c r="BI150" s="668">
        <f>'Report 2'!$AI$30</f>
        <v>0</v>
      </c>
      <c r="CC150" s="660" t="s">
        <v>463</v>
      </c>
      <c r="CD150" s="1000" t="s">
        <v>447</v>
      </c>
      <c r="CE150" s="1000" t="str">
        <f>'Information Input'!$M$14</f>
        <v xml:space="preserve">      -      </v>
      </c>
      <c r="CF150" s="669" t="s">
        <v>27</v>
      </c>
      <c r="CG150" s="670">
        <f t="shared" si="55"/>
        <v>43739</v>
      </c>
      <c r="CH150" s="670">
        <f t="shared" si="56"/>
        <v>43830</v>
      </c>
      <c r="CI150" s="670">
        <f>'Information Input'!$H$35</f>
        <v>43555</v>
      </c>
      <c r="CJ150" s="669" t="str">
        <f>'Information Input'!$J$22</f>
        <v>Quarterly</v>
      </c>
      <c r="CK150" s="670">
        <f>'Information Input'!$H$30</f>
        <v>43555</v>
      </c>
      <c r="CL150" s="669">
        <f>'Information Input'!$J$18</f>
        <v>2019</v>
      </c>
      <c r="CM150" s="1001" t="s">
        <v>365</v>
      </c>
      <c r="CN150" s="1000" t="s">
        <v>370</v>
      </c>
      <c r="CO150" s="660" t="s">
        <v>462</v>
      </c>
      <c r="CP150" s="660" t="str">
        <f t="shared" si="57"/>
        <v>Health Care</v>
      </c>
      <c r="CQ150" s="669">
        <v>29</v>
      </c>
      <c r="CR150" s="660" t="s">
        <v>549</v>
      </c>
      <c r="CS150" s="660" t="s">
        <v>158</v>
      </c>
      <c r="CT150" s="1002">
        <f>'Report 1'!$F$18</f>
        <v>0</v>
      </c>
      <c r="CU150" s="1003">
        <f>SUMIF('Report 4A'!$G$16:$G$95,$CQ150,'Report 4A'!$N$16:$N$95)</f>
        <v>0</v>
      </c>
      <c r="CV150" s="1004">
        <f t="shared" si="60"/>
        <v>0</v>
      </c>
      <c r="CX150" s="664" t="s">
        <v>463</v>
      </c>
      <c r="CY150" s="655" t="s">
        <v>287</v>
      </c>
      <c r="CZ150" s="655" t="str">
        <f>'Information Input'!$M$14</f>
        <v xml:space="preserve">      -      </v>
      </c>
      <c r="DA150" s="670">
        <f>'Information Input'!$H$35</f>
        <v>43555</v>
      </c>
      <c r="DB150" s="655" t="str">
        <f>'Information Input'!$J$22</f>
        <v>Quarterly</v>
      </c>
      <c r="DC150" s="670">
        <f>'Information Input'!$H$30</f>
        <v>43555</v>
      </c>
      <c r="DD150" s="671" t="str">
        <f t="shared" si="46"/>
        <v>201609</v>
      </c>
      <c r="DE150" s="659" t="s">
        <v>462</v>
      </c>
      <c r="DF150" s="659" t="s">
        <v>457</v>
      </c>
      <c r="DG150" s="662">
        <f>'Report 5I'!$AG$55</f>
        <v>0</v>
      </c>
      <c r="DH150" s="668">
        <f>'Report 5I'!$AG$56</f>
        <v>0</v>
      </c>
      <c r="DI150" s="662">
        <f>'Report 5I'!$AG$57</f>
        <v>0</v>
      </c>
      <c r="DJ150" s="662">
        <f>'Report 5I'!$AG$58</f>
        <v>0</v>
      </c>
      <c r="DK150" s="662">
        <f>'Report 5I'!$AG$59</f>
        <v>0</v>
      </c>
      <c r="DL150" s="662">
        <f>'Report 5I'!$AG$60</f>
        <v>0</v>
      </c>
      <c r="DM150" s="662">
        <f>'Report 5I'!$AG$61</f>
        <v>0</v>
      </c>
      <c r="DN150" s="662">
        <f>'Report 5I'!$AG$62</f>
        <v>0</v>
      </c>
      <c r="DO150" s="662">
        <f>'Report 5I'!$AG$63</f>
        <v>0</v>
      </c>
      <c r="DP150" s="662">
        <f>'Report 5I'!$AG$64</f>
        <v>0</v>
      </c>
      <c r="DQ150" s="662">
        <f>'Report 5I'!$AG$65</f>
        <v>0</v>
      </c>
    </row>
    <row r="151" spans="2:121">
      <c r="B151" s="653" t="s">
        <v>463</v>
      </c>
      <c r="C151" s="654">
        <v>1</v>
      </c>
      <c r="D151" s="655" t="str">
        <f>'Information Input'!$M$14</f>
        <v xml:space="preserve">      -      </v>
      </c>
      <c r="E151" s="655" t="s">
        <v>25</v>
      </c>
      <c r="F151" s="656">
        <f t="shared" si="61"/>
        <v>43556</v>
      </c>
      <c r="G151" s="656">
        <f t="shared" si="62"/>
        <v>43646</v>
      </c>
      <c r="H151" s="656">
        <f>'Information Input'!$H$35</f>
        <v>43555</v>
      </c>
      <c r="I151" s="655" t="str">
        <f>'Information Input'!$J$22</f>
        <v>Quarterly</v>
      </c>
      <c r="J151" s="656">
        <f>'Information Input'!$H$30</f>
        <v>43555</v>
      </c>
      <c r="K151" s="655">
        <f>'Information Input'!$J$18</f>
        <v>2019</v>
      </c>
      <c r="L151" s="657" t="s">
        <v>365</v>
      </c>
      <c r="M151" s="658" t="s">
        <v>370</v>
      </c>
      <c r="N151" s="659" t="s">
        <v>462</v>
      </c>
      <c r="O151" s="660" t="s">
        <v>454</v>
      </c>
      <c r="P151" s="655">
        <v>70</v>
      </c>
      <c r="Q151" s="659" t="s">
        <v>231</v>
      </c>
      <c r="R151" s="659" t="s">
        <v>268</v>
      </c>
      <c r="S151" s="661">
        <f>'Report 1'!$D$18</f>
        <v>0</v>
      </c>
      <c r="T151" s="662">
        <f>'Report 1'!$D$91</f>
        <v>0</v>
      </c>
      <c r="U151" s="663">
        <f>'Report 1'!$D$177</f>
        <v>0</v>
      </c>
      <c r="AL151" s="664" t="s">
        <v>463</v>
      </c>
      <c r="AM151" s="665">
        <v>2</v>
      </c>
      <c r="AN151" s="665" t="str">
        <f>'Information Input'!$M$14</f>
        <v xml:space="preserve">      -      </v>
      </c>
      <c r="AO151" s="665" t="s">
        <v>27</v>
      </c>
      <c r="AP151" s="656">
        <f t="shared" si="58"/>
        <v>43739</v>
      </c>
      <c r="AQ151" s="656">
        <f t="shared" si="59"/>
        <v>43830</v>
      </c>
      <c r="AR151" s="656">
        <f>'Information Input'!$H$35</f>
        <v>43555</v>
      </c>
      <c r="AS151" s="665" t="str">
        <f>'Information Input'!$J$22</f>
        <v>Quarterly</v>
      </c>
      <c r="AT151" s="656">
        <f>'Information Input'!$H$30</f>
        <v>43555</v>
      </c>
      <c r="AU151" s="665">
        <f>'Information Input'!$J$18</f>
        <v>2019</v>
      </c>
      <c r="AV151" s="665">
        <v>208</v>
      </c>
      <c r="AW151" s="665" t="s">
        <v>370</v>
      </c>
      <c r="AX151" s="665" t="s">
        <v>462</v>
      </c>
      <c r="AY151" s="666" t="s">
        <v>446</v>
      </c>
      <c r="AZ151" s="665">
        <v>24</v>
      </c>
      <c r="BA151" s="667" t="s">
        <v>546</v>
      </c>
      <c r="BB151" s="661" t="s">
        <v>156</v>
      </c>
      <c r="BC151" s="668">
        <f>'Report 2'!$AC$31</f>
        <v>0</v>
      </c>
      <c r="BD151" s="668">
        <f>'Report 2'!$AD$31</f>
        <v>0</v>
      </c>
      <c r="BE151" s="668">
        <f>'Report 2'!$AE$31</f>
        <v>0</v>
      </c>
      <c r="BF151" s="668">
        <f>'Report 2'!$AF$31</f>
        <v>0</v>
      </c>
      <c r="BG151" s="668">
        <f>'Report 2'!$AG$31</f>
        <v>0</v>
      </c>
      <c r="BH151" s="668">
        <f>'Report 2'!$AH$31</f>
        <v>0</v>
      </c>
      <c r="BI151" s="668">
        <f>'Report 2'!$AI$31</f>
        <v>0</v>
      </c>
      <c r="CC151" s="660" t="s">
        <v>463</v>
      </c>
      <c r="CD151" s="1000" t="s">
        <v>447</v>
      </c>
      <c r="CE151" s="1000" t="str">
        <f>'Information Input'!$M$14</f>
        <v xml:space="preserve">      -      </v>
      </c>
      <c r="CF151" s="669" t="s">
        <v>27</v>
      </c>
      <c r="CG151" s="670">
        <f t="shared" si="55"/>
        <v>43739</v>
      </c>
      <c r="CH151" s="670">
        <f t="shared" si="56"/>
        <v>43830</v>
      </c>
      <c r="CI151" s="670">
        <f>'Information Input'!$H$35</f>
        <v>43555</v>
      </c>
      <c r="CJ151" s="669" t="str">
        <f>'Information Input'!$J$22</f>
        <v>Quarterly</v>
      </c>
      <c r="CK151" s="670">
        <f>'Information Input'!$H$30</f>
        <v>43555</v>
      </c>
      <c r="CL151" s="669">
        <f>'Information Input'!$J$18</f>
        <v>2019</v>
      </c>
      <c r="CM151" s="1001" t="s">
        <v>365</v>
      </c>
      <c r="CN151" s="1000" t="s">
        <v>370</v>
      </c>
      <c r="CO151" s="660" t="s">
        <v>462</v>
      </c>
      <c r="CP151" s="660" t="str">
        <f t="shared" si="57"/>
        <v>Health Care</v>
      </c>
      <c r="CQ151" s="669">
        <v>30</v>
      </c>
      <c r="CR151" s="660" t="s">
        <v>111</v>
      </c>
      <c r="CS151" s="660" t="s">
        <v>158</v>
      </c>
      <c r="CT151" s="1002">
        <f>'Report 1'!$F$18</f>
        <v>0</v>
      </c>
      <c r="CU151" s="1003">
        <f>SUMIF('Report 4A'!$G$16:$G$95,$CQ151,'Report 4A'!$N$16:$N$95)</f>
        <v>0</v>
      </c>
      <c r="CV151" s="1004">
        <f t="shared" si="60"/>
        <v>0</v>
      </c>
      <c r="CX151" s="664" t="s">
        <v>463</v>
      </c>
      <c r="CY151" s="655" t="s">
        <v>287</v>
      </c>
      <c r="CZ151" s="655" t="str">
        <f>'Information Input'!$M$14</f>
        <v xml:space="preserve">      -      </v>
      </c>
      <c r="DA151" s="656">
        <f>'Information Input'!$H$35</f>
        <v>43555</v>
      </c>
      <c r="DB151" s="655" t="str">
        <f>'Information Input'!$J$22</f>
        <v>Quarterly</v>
      </c>
      <c r="DC151" s="670">
        <f>'Information Input'!$H$30</f>
        <v>43555</v>
      </c>
      <c r="DD151" s="671" t="str">
        <f t="shared" si="46"/>
        <v>201608</v>
      </c>
      <c r="DE151" s="659" t="s">
        <v>462</v>
      </c>
      <c r="DF151" s="659" t="s">
        <v>457</v>
      </c>
      <c r="DG151" s="662">
        <f>'Report 5I'!$AH$55</f>
        <v>0</v>
      </c>
      <c r="DH151" s="668">
        <f>'Report 5I'!$AH$56</f>
        <v>0</v>
      </c>
      <c r="DI151" s="662">
        <f>'Report 5I'!$AH$57</f>
        <v>0</v>
      </c>
      <c r="DJ151" s="662">
        <f>'Report 5I'!$AH$58</f>
        <v>0</v>
      </c>
      <c r="DK151" s="662">
        <f>'Report 5I'!$AH$59</f>
        <v>0</v>
      </c>
      <c r="DL151" s="662">
        <f>'Report 5I'!$AH$60</f>
        <v>0</v>
      </c>
      <c r="DM151" s="662">
        <f>'Report 5I'!$AH$61</f>
        <v>0</v>
      </c>
      <c r="DN151" s="662">
        <f>'Report 5I'!$AH$62</f>
        <v>0</v>
      </c>
      <c r="DO151" s="662">
        <f>'Report 5I'!$AH$63</f>
        <v>0</v>
      </c>
      <c r="DP151" s="662">
        <f>'Report 5I'!$AH$64</f>
        <v>0</v>
      </c>
      <c r="DQ151" s="662">
        <f>'Report 5I'!$AH$65</f>
        <v>0</v>
      </c>
    </row>
    <row r="152" spans="2:121">
      <c r="B152" s="653" t="s">
        <v>463</v>
      </c>
      <c r="C152" s="654">
        <v>1</v>
      </c>
      <c r="D152" s="655" t="str">
        <f>'Information Input'!$M$14</f>
        <v xml:space="preserve">      -      </v>
      </c>
      <c r="E152" s="655" t="s">
        <v>25</v>
      </c>
      <c r="F152" s="656">
        <f t="shared" si="61"/>
        <v>43556</v>
      </c>
      <c r="G152" s="656">
        <f t="shared" si="62"/>
        <v>43646</v>
      </c>
      <c r="H152" s="656">
        <f>'Information Input'!$H$35</f>
        <v>43555</v>
      </c>
      <c r="I152" s="655" t="str">
        <f>'Information Input'!$J$22</f>
        <v>Quarterly</v>
      </c>
      <c r="J152" s="656">
        <f>'Information Input'!$H$30</f>
        <v>43555</v>
      </c>
      <c r="K152" s="655">
        <f>'Information Input'!$J$18</f>
        <v>2019</v>
      </c>
      <c r="L152" s="657" t="s">
        <v>365</v>
      </c>
      <c r="M152" s="658" t="s">
        <v>370</v>
      </c>
      <c r="N152" s="659" t="s">
        <v>462</v>
      </c>
      <c r="O152" s="660" t="s">
        <v>454</v>
      </c>
      <c r="P152" s="655">
        <v>71</v>
      </c>
      <c r="Q152" s="659" t="s">
        <v>45</v>
      </c>
      <c r="R152" s="659" t="s">
        <v>268</v>
      </c>
      <c r="S152" s="661">
        <f>'Report 1'!$D$18</f>
        <v>0</v>
      </c>
      <c r="T152" s="662">
        <f>'Report 1'!$D$92</f>
        <v>0</v>
      </c>
      <c r="U152" s="663">
        <f>'Report 1'!$D$178</f>
        <v>0</v>
      </c>
      <c r="AL152" s="664" t="s">
        <v>463</v>
      </c>
      <c r="AM152" s="665">
        <v>2</v>
      </c>
      <c r="AN152" s="665" t="str">
        <f>'Information Input'!$M$14</f>
        <v xml:space="preserve">      -      </v>
      </c>
      <c r="AO152" s="665" t="s">
        <v>27</v>
      </c>
      <c r="AP152" s="656">
        <f t="shared" si="58"/>
        <v>43739</v>
      </c>
      <c r="AQ152" s="656">
        <f t="shared" si="59"/>
        <v>43830</v>
      </c>
      <c r="AR152" s="656">
        <f>'Information Input'!$H$35</f>
        <v>43555</v>
      </c>
      <c r="AS152" s="665" t="str">
        <f>'Information Input'!$J$22</f>
        <v>Quarterly</v>
      </c>
      <c r="AT152" s="656">
        <f>'Information Input'!$H$30</f>
        <v>43555</v>
      </c>
      <c r="AU152" s="665">
        <f>'Information Input'!$J$18</f>
        <v>2019</v>
      </c>
      <c r="AV152" s="665">
        <v>208</v>
      </c>
      <c r="AW152" s="665" t="s">
        <v>370</v>
      </c>
      <c r="AX152" s="665" t="s">
        <v>462</v>
      </c>
      <c r="AY152" s="666" t="s">
        <v>446</v>
      </c>
      <c r="AZ152" s="665">
        <v>25</v>
      </c>
      <c r="BA152" s="667" t="s">
        <v>547</v>
      </c>
      <c r="BB152" s="661" t="s">
        <v>156</v>
      </c>
      <c r="BC152" s="668">
        <f>'Report 2'!$AC$32</f>
        <v>0</v>
      </c>
      <c r="BD152" s="668">
        <f>'Report 2'!$AD$32</f>
        <v>0</v>
      </c>
      <c r="BE152" s="668">
        <f>'Report 2'!$AE$32</f>
        <v>0</v>
      </c>
      <c r="BF152" s="668">
        <f>'Report 2'!$AF$32</f>
        <v>0</v>
      </c>
      <c r="BG152" s="668">
        <f>'Report 2'!$AG$32</f>
        <v>0</v>
      </c>
      <c r="BH152" s="668">
        <f>'Report 2'!$AH$32</f>
        <v>0</v>
      </c>
      <c r="BI152" s="668">
        <f>'Report 2'!$AI$32</f>
        <v>0</v>
      </c>
      <c r="CC152" s="660" t="s">
        <v>463</v>
      </c>
      <c r="CD152" s="1000" t="s">
        <v>447</v>
      </c>
      <c r="CE152" s="1000" t="str">
        <f>'Information Input'!$M$14</f>
        <v xml:space="preserve">      -      </v>
      </c>
      <c r="CF152" s="669" t="s">
        <v>27</v>
      </c>
      <c r="CG152" s="670">
        <f t="shared" si="55"/>
        <v>43739</v>
      </c>
      <c r="CH152" s="670">
        <f t="shared" si="56"/>
        <v>43830</v>
      </c>
      <c r="CI152" s="670">
        <f>'Information Input'!$H$35</f>
        <v>43555</v>
      </c>
      <c r="CJ152" s="669" t="str">
        <f>'Information Input'!$J$22</f>
        <v>Quarterly</v>
      </c>
      <c r="CK152" s="670">
        <f>'Information Input'!$H$30</f>
        <v>43555</v>
      </c>
      <c r="CL152" s="669">
        <f>'Information Input'!$J$18</f>
        <v>2019</v>
      </c>
      <c r="CM152" s="1001" t="s">
        <v>365</v>
      </c>
      <c r="CN152" s="1000" t="s">
        <v>370</v>
      </c>
      <c r="CO152" s="660" t="s">
        <v>462</v>
      </c>
      <c r="CP152" s="660" t="str">
        <f t="shared" ref="CP152:CP171" si="63">CP112</f>
        <v>Health Care</v>
      </c>
      <c r="CQ152" s="669">
        <v>31</v>
      </c>
      <c r="CR152" s="660" t="s">
        <v>550</v>
      </c>
      <c r="CS152" s="660" t="s">
        <v>156</v>
      </c>
      <c r="CT152" s="1002">
        <f>'Report 1'!$F$18</f>
        <v>0</v>
      </c>
      <c r="CU152" s="1003">
        <f>SUMIF('Report 4A'!$G$16:$G$95,$CQ152,'Report 4A'!$N$16:$N$95)</f>
        <v>0</v>
      </c>
      <c r="CV152" s="1004">
        <f t="shared" si="60"/>
        <v>0</v>
      </c>
      <c r="CX152" s="664" t="s">
        <v>463</v>
      </c>
      <c r="CY152" s="655" t="s">
        <v>287</v>
      </c>
      <c r="CZ152" s="655" t="str">
        <f>'Information Input'!$M$14</f>
        <v xml:space="preserve">      -      </v>
      </c>
      <c r="DA152" s="656">
        <f>'Information Input'!$H$35</f>
        <v>43555</v>
      </c>
      <c r="DB152" s="655" t="str">
        <f>'Information Input'!$J$22</f>
        <v>Quarterly</v>
      </c>
      <c r="DC152" s="670">
        <f>'Information Input'!$H$30</f>
        <v>43555</v>
      </c>
      <c r="DD152" s="671" t="str">
        <f t="shared" si="46"/>
        <v>201607</v>
      </c>
      <c r="DE152" s="659" t="s">
        <v>462</v>
      </c>
      <c r="DF152" s="659" t="s">
        <v>457</v>
      </c>
      <c r="DG152" s="662">
        <f>'Report 5I'!$AI$55</f>
        <v>0</v>
      </c>
      <c r="DH152" s="668">
        <f>'Report 5I'!$AI$56</f>
        <v>0</v>
      </c>
      <c r="DI152" s="662">
        <f>'Report 5I'!$AI$57</f>
        <v>0</v>
      </c>
      <c r="DJ152" s="662">
        <f>'Report 5I'!$AI$58</f>
        <v>0</v>
      </c>
      <c r="DK152" s="662">
        <f>'Report 5I'!$AI$59</f>
        <v>0</v>
      </c>
      <c r="DL152" s="662">
        <f>'Report 5I'!$AI$60</f>
        <v>0</v>
      </c>
      <c r="DM152" s="662">
        <f>'Report 5I'!$AI$61</f>
        <v>0</v>
      </c>
      <c r="DN152" s="662">
        <f>'Report 5I'!$AI$62</f>
        <v>0</v>
      </c>
      <c r="DO152" s="662">
        <f>'Report 5I'!$AI$63</f>
        <v>0</v>
      </c>
      <c r="DP152" s="662">
        <f>'Report 5I'!$AI$64</f>
        <v>0</v>
      </c>
      <c r="DQ152" s="662">
        <f>'Report 5I'!$AI$65</f>
        <v>0</v>
      </c>
    </row>
    <row r="153" spans="2:121">
      <c r="B153" s="689" t="s">
        <v>463</v>
      </c>
      <c r="C153" s="690">
        <v>1</v>
      </c>
      <c r="D153" s="677" t="str">
        <f>'Information Input'!$M$14</f>
        <v xml:space="preserve">      -      </v>
      </c>
      <c r="E153" s="677" t="s">
        <v>25</v>
      </c>
      <c r="F153" s="678">
        <f t="shared" si="61"/>
        <v>43556</v>
      </c>
      <c r="G153" s="678">
        <f t="shared" si="62"/>
        <v>43646</v>
      </c>
      <c r="H153" s="678">
        <f>'Information Input'!$H$35</f>
        <v>43555</v>
      </c>
      <c r="I153" s="677" t="str">
        <f>'Information Input'!$J$22</f>
        <v>Quarterly</v>
      </c>
      <c r="J153" s="678">
        <f>'Information Input'!$H$30</f>
        <v>43555</v>
      </c>
      <c r="K153" s="677">
        <f>'Information Input'!$J$18</f>
        <v>2019</v>
      </c>
      <c r="L153" s="691" t="s">
        <v>365</v>
      </c>
      <c r="M153" s="692" t="s">
        <v>370</v>
      </c>
      <c r="N153" s="681" t="s">
        <v>462</v>
      </c>
      <c r="O153" s="693" t="s">
        <v>449</v>
      </c>
      <c r="P153" s="655">
        <v>72</v>
      </c>
      <c r="Q153" s="659" t="s">
        <v>503</v>
      </c>
      <c r="R153" s="681" t="s">
        <v>268</v>
      </c>
      <c r="S153" s="685">
        <f>'Report 1'!$D$18</f>
        <v>0</v>
      </c>
      <c r="T153" s="682">
        <f>'Report 1'!$D$93</f>
        <v>0</v>
      </c>
      <c r="U153" s="686">
        <f>'Report 1'!$D$179</f>
        <v>0</v>
      </c>
      <c r="AL153" s="664" t="s">
        <v>463</v>
      </c>
      <c r="AM153" s="665">
        <v>2</v>
      </c>
      <c r="AN153" s="665" t="str">
        <f>'Information Input'!$M$14</f>
        <v xml:space="preserve">      -      </v>
      </c>
      <c r="AO153" s="665" t="s">
        <v>27</v>
      </c>
      <c r="AP153" s="656">
        <f t="shared" si="58"/>
        <v>43739</v>
      </c>
      <c r="AQ153" s="656">
        <f t="shared" si="59"/>
        <v>43830</v>
      </c>
      <c r="AR153" s="656">
        <f>'Information Input'!$H$35</f>
        <v>43555</v>
      </c>
      <c r="AS153" s="665" t="str">
        <f>'Information Input'!$J$22</f>
        <v>Quarterly</v>
      </c>
      <c r="AT153" s="656">
        <f>'Information Input'!$H$30</f>
        <v>43555</v>
      </c>
      <c r="AU153" s="665">
        <f>'Information Input'!$J$18</f>
        <v>2019</v>
      </c>
      <c r="AV153" s="665">
        <v>208</v>
      </c>
      <c r="AW153" s="665" t="s">
        <v>370</v>
      </c>
      <c r="AX153" s="665" t="s">
        <v>462</v>
      </c>
      <c r="AY153" s="666" t="s">
        <v>446</v>
      </c>
      <c r="AZ153" s="665">
        <v>26</v>
      </c>
      <c r="BA153" s="667" t="s">
        <v>233</v>
      </c>
      <c r="BB153" s="661" t="s">
        <v>153</v>
      </c>
      <c r="BC153" s="668">
        <f>'Report 2'!$AC$33</f>
        <v>0</v>
      </c>
      <c r="BD153" s="668">
        <f>'Report 2'!$AD$33</f>
        <v>0</v>
      </c>
      <c r="BE153" s="668">
        <f>'Report 2'!$AE$33</f>
        <v>0</v>
      </c>
      <c r="BF153" s="668">
        <f>'Report 2'!$AF$33</f>
        <v>0</v>
      </c>
      <c r="BG153" s="668">
        <f>'Report 2'!$AG$33</f>
        <v>0</v>
      </c>
      <c r="BH153" s="668">
        <f>'Report 2'!$AH$33</f>
        <v>0</v>
      </c>
      <c r="BI153" s="668">
        <f>'Report 2'!$AI$33</f>
        <v>0</v>
      </c>
      <c r="CC153" s="660" t="s">
        <v>463</v>
      </c>
      <c r="CD153" s="1000" t="s">
        <v>447</v>
      </c>
      <c r="CE153" s="1000" t="str">
        <f>'Information Input'!$M$14</f>
        <v xml:space="preserve">      -      </v>
      </c>
      <c r="CF153" s="669" t="s">
        <v>27</v>
      </c>
      <c r="CG153" s="670">
        <f t="shared" si="55"/>
        <v>43739</v>
      </c>
      <c r="CH153" s="670">
        <f t="shared" si="56"/>
        <v>43830</v>
      </c>
      <c r="CI153" s="670">
        <f>'Information Input'!$H$35</f>
        <v>43555</v>
      </c>
      <c r="CJ153" s="669" t="str">
        <f>'Information Input'!$J$22</f>
        <v>Quarterly</v>
      </c>
      <c r="CK153" s="670">
        <f>'Information Input'!$H$30</f>
        <v>43555</v>
      </c>
      <c r="CL153" s="669">
        <f>'Information Input'!$J$18</f>
        <v>2019</v>
      </c>
      <c r="CM153" s="1001" t="s">
        <v>365</v>
      </c>
      <c r="CN153" s="1000" t="s">
        <v>370</v>
      </c>
      <c r="CO153" s="660" t="s">
        <v>462</v>
      </c>
      <c r="CP153" s="660" t="str">
        <f t="shared" si="63"/>
        <v>Health Care</v>
      </c>
      <c r="CQ153" s="669">
        <v>32</v>
      </c>
      <c r="CR153" s="660" t="s">
        <v>551</v>
      </c>
      <c r="CS153" s="660" t="s">
        <v>158</v>
      </c>
      <c r="CT153" s="1002">
        <f>'Report 1'!$F$18</f>
        <v>0</v>
      </c>
      <c r="CU153" s="1003">
        <f>SUMIF('Report 4A'!$G$16:$G$95,$CQ153,'Report 4A'!$N$16:$N$95)</f>
        <v>0</v>
      </c>
      <c r="CV153" s="1004">
        <f t="shared" si="60"/>
        <v>0</v>
      </c>
      <c r="CX153" s="664" t="s">
        <v>463</v>
      </c>
      <c r="CY153" s="655" t="s">
        <v>287</v>
      </c>
      <c r="CZ153" s="655" t="str">
        <f>'Information Input'!$M$14</f>
        <v xml:space="preserve">      -      </v>
      </c>
      <c r="DA153" s="656">
        <f>'Information Input'!$H$35</f>
        <v>43555</v>
      </c>
      <c r="DB153" s="655" t="str">
        <f>'Information Input'!$J$22</f>
        <v>Quarterly</v>
      </c>
      <c r="DC153" s="670">
        <f>'Information Input'!$H$30</f>
        <v>43555</v>
      </c>
      <c r="DD153" s="671" t="str">
        <f t="shared" si="46"/>
        <v>201606</v>
      </c>
      <c r="DE153" s="659" t="s">
        <v>462</v>
      </c>
      <c r="DF153" s="659" t="s">
        <v>457</v>
      </c>
      <c r="DG153" s="662">
        <f>'Report 5I'!$AJ$55</f>
        <v>0</v>
      </c>
      <c r="DH153" s="668">
        <f>'Report 5I'!$AJ$56</f>
        <v>0</v>
      </c>
      <c r="DI153" s="662">
        <f>'Report 5I'!$AJ$57</f>
        <v>0</v>
      </c>
      <c r="DJ153" s="662">
        <f>'Report 5I'!$AJ$58</f>
        <v>0</v>
      </c>
      <c r="DK153" s="662">
        <f>'Report 5I'!$AJ$59</f>
        <v>0</v>
      </c>
      <c r="DL153" s="662">
        <f>'Report 5I'!$AJ$60</f>
        <v>0</v>
      </c>
      <c r="DM153" s="662">
        <f>'Report 5I'!$AJ$61</f>
        <v>0</v>
      </c>
      <c r="DN153" s="662">
        <f>'Report 5I'!$AJ$62</f>
        <v>0</v>
      </c>
      <c r="DO153" s="662">
        <f>'Report 5I'!$AJ$63</f>
        <v>0</v>
      </c>
      <c r="DP153" s="662">
        <f>'Report 5I'!$AJ$64</f>
        <v>0</v>
      </c>
      <c r="DQ153" s="662">
        <f>'Report 5I'!$AJ$65</f>
        <v>0</v>
      </c>
    </row>
    <row r="154" spans="2:121">
      <c r="B154" s="633" t="s">
        <v>463</v>
      </c>
      <c r="C154" s="634">
        <v>1</v>
      </c>
      <c r="D154" s="635" t="str">
        <f>'Information Input'!$M$14</f>
        <v xml:space="preserve">      -      </v>
      </c>
      <c r="E154" s="635" t="s">
        <v>26</v>
      </c>
      <c r="F154" s="636">
        <f t="shared" ref="F154:F185" si="64">DATE(K154,7,1)</f>
        <v>43647</v>
      </c>
      <c r="G154" s="636">
        <f t="shared" ref="G154:G185" si="65">DATE(K154,9,30)</f>
        <v>43738</v>
      </c>
      <c r="H154" s="637">
        <f>'Information Input'!$H$35</f>
        <v>43555</v>
      </c>
      <c r="I154" s="635" t="str">
        <f>'Information Input'!$J$22</f>
        <v>Quarterly</v>
      </c>
      <c r="J154" s="637">
        <f>'Information Input'!$H$30</f>
        <v>43555</v>
      </c>
      <c r="K154" s="635">
        <f>'Information Input'!$J$18</f>
        <v>2019</v>
      </c>
      <c r="L154" s="638" t="s">
        <v>365</v>
      </c>
      <c r="M154" s="639" t="s">
        <v>370</v>
      </c>
      <c r="N154" s="640" t="s">
        <v>462</v>
      </c>
      <c r="O154" s="641" t="s">
        <v>445</v>
      </c>
      <c r="P154" s="635">
        <v>2</v>
      </c>
      <c r="Q154" s="640" t="s">
        <v>12</v>
      </c>
      <c r="R154" s="640" t="s">
        <v>268</v>
      </c>
      <c r="S154" s="642">
        <f>'Report 1'!$E$18</f>
        <v>0</v>
      </c>
      <c r="T154" s="643">
        <f>'Report 1'!$E$20</f>
        <v>0</v>
      </c>
      <c r="U154" s="644">
        <f>'Report 1'!$E$106</f>
        <v>0</v>
      </c>
      <c r="AL154" s="664" t="s">
        <v>463</v>
      </c>
      <c r="AM154" s="665">
        <v>2</v>
      </c>
      <c r="AN154" s="665" t="str">
        <f>'Information Input'!$M$14</f>
        <v xml:space="preserve">      -      </v>
      </c>
      <c r="AO154" s="665" t="s">
        <v>27</v>
      </c>
      <c r="AP154" s="656">
        <f t="shared" si="58"/>
        <v>43739</v>
      </c>
      <c r="AQ154" s="656">
        <f t="shared" si="59"/>
        <v>43830</v>
      </c>
      <c r="AR154" s="656">
        <f>'Information Input'!$H$35</f>
        <v>43555</v>
      </c>
      <c r="AS154" s="665" t="str">
        <f>'Information Input'!$J$22</f>
        <v>Quarterly</v>
      </c>
      <c r="AT154" s="656">
        <f>'Information Input'!$H$30</f>
        <v>43555</v>
      </c>
      <c r="AU154" s="665">
        <f>'Information Input'!$J$18</f>
        <v>2019</v>
      </c>
      <c r="AV154" s="665">
        <v>208</v>
      </c>
      <c r="AW154" s="665" t="s">
        <v>370</v>
      </c>
      <c r="AX154" s="665" t="s">
        <v>462</v>
      </c>
      <c r="AY154" s="666" t="s">
        <v>446</v>
      </c>
      <c r="AZ154" s="665">
        <v>27</v>
      </c>
      <c r="BA154" s="667" t="s">
        <v>165</v>
      </c>
      <c r="BB154" s="661" t="s">
        <v>151</v>
      </c>
      <c r="BC154" s="668">
        <f>'Report 2'!$AC$34</f>
        <v>0</v>
      </c>
      <c r="BD154" s="668">
        <f>'Report 2'!$AD$34</f>
        <v>0</v>
      </c>
      <c r="BE154" s="668">
        <f>'Report 2'!$AE$34</f>
        <v>0</v>
      </c>
      <c r="BF154" s="668">
        <f>'Report 2'!$AF$34</f>
        <v>0</v>
      </c>
      <c r="BG154" s="668">
        <f>'Report 2'!$AG$34</f>
        <v>0</v>
      </c>
      <c r="BH154" s="668">
        <f>'Report 2'!$AH$34</f>
        <v>0</v>
      </c>
      <c r="BI154" s="668">
        <f>'Report 2'!$AI$34</f>
        <v>0</v>
      </c>
      <c r="CC154" s="660" t="s">
        <v>463</v>
      </c>
      <c r="CD154" s="1000" t="s">
        <v>447</v>
      </c>
      <c r="CE154" s="1000" t="str">
        <f>'Information Input'!$M$14</f>
        <v xml:space="preserve">      -      </v>
      </c>
      <c r="CF154" s="669" t="s">
        <v>27</v>
      </c>
      <c r="CG154" s="670">
        <f t="shared" si="55"/>
        <v>43739</v>
      </c>
      <c r="CH154" s="670">
        <f t="shared" si="56"/>
        <v>43830</v>
      </c>
      <c r="CI154" s="670">
        <f>'Information Input'!$H$35</f>
        <v>43555</v>
      </c>
      <c r="CJ154" s="669" t="str">
        <f>'Information Input'!$J$22</f>
        <v>Quarterly</v>
      </c>
      <c r="CK154" s="670">
        <f>'Information Input'!$H$30</f>
        <v>43555</v>
      </c>
      <c r="CL154" s="669">
        <f>'Information Input'!$J$18</f>
        <v>2019</v>
      </c>
      <c r="CM154" s="1001" t="s">
        <v>365</v>
      </c>
      <c r="CN154" s="1000" t="s">
        <v>370</v>
      </c>
      <c r="CO154" s="660" t="s">
        <v>462</v>
      </c>
      <c r="CP154" s="660" t="str">
        <f t="shared" si="63"/>
        <v>Health Care</v>
      </c>
      <c r="CQ154" s="669">
        <v>33</v>
      </c>
      <c r="CR154" s="660" t="s">
        <v>112</v>
      </c>
      <c r="CS154" s="660" t="s">
        <v>156</v>
      </c>
      <c r="CT154" s="1002">
        <f>'Report 1'!$F$18</f>
        <v>0</v>
      </c>
      <c r="CU154" s="1003">
        <f>SUMIF('Report 4A'!$G$16:$G$95,$CQ154,'Report 4A'!$N$16:$N$95)</f>
        <v>0</v>
      </c>
      <c r="CV154" s="1004">
        <f t="shared" si="60"/>
        <v>0</v>
      </c>
      <c r="CX154" s="664" t="s">
        <v>463</v>
      </c>
      <c r="CY154" s="655" t="s">
        <v>287</v>
      </c>
      <c r="CZ154" s="655" t="str">
        <f>'Information Input'!$M$14</f>
        <v xml:space="preserve">      -      </v>
      </c>
      <c r="DA154" s="656">
        <f>'Information Input'!$H$35</f>
        <v>43555</v>
      </c>
      <c r="DB154" s="655" t="str">
        <f>'Information Input'!$J$22</f>
        <v>Quarterly</v>
      </c>
      <c r="DC154" s="670">
        <f>'Information Input'!$H$30</f>
        <v>43555</v>
      </c>
      <c r="DD154" s="671" t="str">
        <f t="shared" si="46"/>
        <v>201605</v>
      </c>
      <c r="DE154" s="659" t="s">
        <v>462</v>
      </c>
      <c r="DF154" s="659" t="s">
        <v>457</v>
      </c>
      <c r="DG154" s="662">
        <f>'Report 5I'!$AK$55</f>
        <v>0</v>
      </c>
      <c r="DH154" s="668">
        <f>'Report 5I'!$AK$56</f>
        <v>0</v>
      </c>
      <c r="DI154" s="662">
        <f>'Report 5I'!$AK$57</f>
        <v>0</v>
      </c>
      <c r="DJ154" s="662">
        <f>'Report 5I'!$AK$58</f>
        <v>0</v>
      </c>
      <c r="DK154" s="662">
        <f>'Report 5I'!$AK$59</f>
        <v>0</v>
      </c>
      <c r="DL154" s="662">
        <f>'Report 5I'!$AK$60</f>
        <v>0</v>
      </c>
      <c r="DM154" s="662">
        <f>'Report 5I'!$AK$61</f>
        <v>0</v>
      </c>
      <c r="DN154" s="662">
        <f>'Report 5I'!$AK$62</f>
        <v>0</v>
      </c>
      <c r="DO154" s="662">
        <f>'Report 5I'!$AK$63</f>
        <v>0</v>
      </c>
      <c r="DP154" s="662">
        <f>'Report 5I'!$AK$64</f>
        <v>0</v>
      </c>
      <c r="DQ154" s="662">
        <f>'Report 5I'!$AK$65</f>
        <v>0</v>
      </c>
    </row>
    <row r="155" spans="2:121">
      <c r="B155" s="653" t="s">
        <v>463</v>
      </c>
      <c r="C155" s="654">
        <v>1</v>
      </c>
      <c r="D155" s="655" t="str">
        <f>'Information Input'!$M$14</f>
        <v xml:space="preserve">      -      </v>
      </c>
      <c r="E155" s="655" t="s">
        <v>26</v>
      </c>
      <c r="F155" s="656">
        <f t="shared" si="64"/>
        <v>43647</v>
      </c>
      <c r="G155" s="656">
        <f t="shared" si="65"/>
        <v>43738</v>
      </c>
      <c r="H155" s="656">
        <f>'Information Input'!$H$35</f>
        <v>43555</v>
      </c>
      <c r="I155" s="655" t="str">
        <f>'Information Input'!$J$22</f>
        <v>Quarterly</v>
      </c>
      <c r="J155" s="656">
        <f>'Information Input'!$H$30</f>
        <v>43555</v>
      </c>
      <c r="K155" s="655">
        <f>'Information Input'!$J$18</f>
        <v>2019</v>
      </c>
      <c r="L155" s="657" t="s">
        <v>365</v>
      </c>
      <c r="M155" s="658" t="s">
        <v>370</v>
      </c>
      <c r="N155" s="659" t="s">
        <v>462</v>
      </c>
      <c r="O155" s="660" t="s">
        <v>445</v>
      </c>
      <c r="P155" s="655">
        <v>3</v>
      </c>
      <c r="Q155" s="659" t="s">
        <v>536</v>
      </c>
      <c r="R155" s="659" t="s">
        <v>268</v>
      </c>
      <c r="S155" s="661">
        <f>'Report 1'!$E$18</f>
        <v>0</v>
      </c>
      <c r="T155" s="662">
        <f>'Report 1'!$E$21</f>
        <v>0</v>
      </c>
      <c r="U155" s="663">
        <f>'Report 1'!$E$107</f>
        <v>0</v>
      </c>
      <c r="AL155" s="664" t="s">
        <v>463</v>
      </c>
      <c r="AM155" s="665">
        <v>2</v>
      </c>
      <c r="AN155" s="665" t="str">
        <f>'Information Input'!$M$14</f>
        <v xml:space="preserve">      -      </v>
      </c>
      <c r="AO155" s="665" t="s">
        <v>27</v>
      </c>
      <c r="AP155" s="656">
        <f t="shared" si="58"/>
        <v>43739</v>
      </c>
      <c r="AQ155" s="656">
        <f t="shared" si="59"/>
        <v>43830</v>
      </c>
      <c r="AR155" s="656">
        <f>'Information Input'!$H$35</f>
        <v>43555</v>
      </c>
      <c r="AS155" s="665" t="str">
        <f>'Information Input'!$J$22</f>
        <v>Quarterly</v>
      </c>
      <c r="AT155" s="656">
        <f>'Information Input'!$H$30</f>
        <v>43555</v>
      </c>
      <c r="AU155" s="665">
        <f>'Information Input'!$J$18</f>
        <v>2019</v>
      </c>
      <c r="AV155" s="665">
        <v>208</v>
      </c>
      <c r="AW155" s="665" t="s">
        <v>370</v>
      </c>
      <c r="AX155" s="665" t="s">
        <v>462</v>
      </c>
      <c r="AY155" s="666" t="s">
        <v>446</v>
      </c>
      <c r="AZ155" s="665">
        <v>28</v>
      </c>
      <c r="BA155" s="667" t="s">
        <v>548</v>
      </c>
      <c r="BB155" s="661" t="s">
        <v>151</v>
      </c>
      <c r="BC155" s="668">
        <f>'Report 2'!$AC$35</f>
        <v>0</v>
      </c>
      <c r="BD155" s="668">
        <f>'Report 2'!$AD$35</f>
        <v>0</v>
      </c>
      <c r="BE155" s="668">
        <f>'Report 2'!$AE$35</f>
        <v>0</v>
      </c>
      <c r="BF155" s="668">
        <f>'Report 2'!$AF$35</f>
        <v>0</v>
      </c>
      <c r="BG155" s="668">
        <f>'Report 2'!$AG$35</f>
        <v>0</v>
      </c>
      <c r="BH155" s="668">
        <f>'Report 2'!$AH$35</f>
        <v>0</v>
      </c>
      <c r="BI155" s="668">
        <f>'Report 2'!$AI$35</f>
        <v>0</v>
      </c>
      <c r="CC155" s="660" t="s">
        <v>463</v>
      </c>
      <c r="CD155" s="1000" t="s">
        <v>447</v>
      </c>
      <c r="CE155" s="1000" t="str">
        <f>'Information Input'!$M$14</f>
        <v xml:space="preserve">      -      </v>
      </c>
      <c r="CF155" s="669" t="s">
        <v>27</v>
      </c>
      <c r="CG155" s="670">
        <f t="shared" si="55"/>
        <v>43739</v>
      </c>
      <c r="CH155" s="670">
        <f t="shared" si="56"/>
        <v>43830</v>
      </c>
      <c r="CI155" s="670">
        <f>'Information Input'!$H$35</f>
        <v>43555</v>
      </c>
      <c r="CJ155" s="669" t="str">
        <f>'Information Input'!$J$22</f>
        <v>Quarterly</v>
      </c>
      <c r="CK155" s="670">
        <f>'Information Input'!$H$30</f>
        <v>43555</v>
      </c>
      <c r="CL155" s="669">
        <f>'Information Input'!$J$18</f>
        <v>2019</v>
      </c>
      <c r="CM155" s="1001" t="s">
        <v>365</v>
      </c>
      <c r="CN155" s="1000" t="s">
        <v>370</v>
      </c>
      <c r="CO155" s="660" t="s">
        <v>462</v>
      </c>
      <c r="CP155" s="660" t="str">
        <f t="shared" si="63"/>
        <v>Health Care</v>
      </c>
      <c r="CQ155" s="669">
        <v>34</v>
      </c>
      <c r="CR155" s="660" t="s">
        <v>113</v>
      </c>
      <c r="CS155" s="660" t="s">
        <v>158</v>
      </c>
      <c r="CT155" s="1002">
        <f>'Report 1'!$F$18</f>
        <v>0</v>
      </c>
      <c r="CU155" s="1003">
        <f>SUMIF('Report 4A'!$G$16:$G$95,$CQ155,'Report 4A'!$N$16:$N$95)</f>
        <v>0</v>
      </c>
      <c r="CV155" s="1004">
        <f t="shared" si="60"/>
        <v>0</v>
      </c>
      <c r="CX155" s="676" t="s">
        <v>463</v>
      </c>
      <c r="CY155" s="677" t="s">
        <v>287</v>
      </c>
      <c r="CZ155" s="677" t="str">
        <f>'Information Input'!$M$14</f>
        <v xml:space="preserve">      -      </v>
      </c>
      <c r="DA155" s="678">
        <f>'Information Input'!$H$35</f>
        <v>43555</v>
      </c>
      <c r="DB155" s="677" t="str">
        <f>'Information Input'!$J$22</f>
        <v>Quarterly</v>
      </c>
      <c r="DC155" s="679">
        <f>'Information Input'!$H$30</f>
        <v>43555</v>
      </c>
      <c r="DD155" s="680" t="str">
        <f t="shared" si="46"/>
        <v>201604</v>
      </c>
      <c r="DE155" s="681" t="s">
        <v>462</v>
      </c>
      <c r="DF155" s="681" t="s">
        <v>457</v>
      </c>
      <c r="DG155" s="682">
        <f>'Report 5I'!$AL$55</f>
        <v>0</v>
      </c>
      <c r="DH155" s="683">
        <f>'Report 5I'!$AL$56</f>
        <v>0</v>
      </c>
      <c r="DI155" s="682">
        <f>'Report 5I'!$AL$57</f>
        <v>0</v>
      </c>
      <c r="DJ155" s="682">
        <f>'Report 5I'!$AL$58</f>
        <v>0</v>
      </c>
      <c r="DK155" s="682">
        <f>'Report 5I'!$AL$59</f>
        <v>0</v>
      </c>
      <c r="DL155" s="682">
        <f>'Report 5I'!$AL$60</f>
        <v>0</v>
      </c>
      <c r="DM155" s="682">
        <f>'Report 5I'!$AL$61</f>
        <v>0</v>
      </c>
      <c r="DN155" s="682">
        <f>'Report 5I'!$AL$62</f>
        <v>0</v>
      </c>
      <c r="DO155" s="682">
        <f>'Report 5I'!$AL$63</f>
        <v>0</v>
      </c>
      <c r="DP155" s="682">
        <f>'Report 5I'!$AL$64</f>
        <v>0</v>
      </c>
      <c r="DQ155" s="682">
        <f>'Report 5I'!$AL$65</f>
        <v>0</v>
      </c>
    </row>
    <row r="156" spans="2:121">
      <c r="B156" s="653" t="s">
        <v>463</v>
      </c>
      <c r="C156" s="654">
        <v>1</v>
      </c>
      <c r="D156" s="655" t="str">
        <f>'Information Input'!$M$14</f>
        <v xml:space="preserve">      -      </v>
      </c>
      <c r="E156" s="655" t="s">
        <v>26</v>
      </c>
      <c r="F156" s="656">
        <f t="shared" si="64"/>
        <v>43647</v>
      </c>
      <c r="G156" s="656">
        <f t="shared" si="65"/>
        <v>43738</v>
      </c>
      <c r="H156" s="656">
        <f>'Information Input'!$H$35</f>
        <v>43555</v>
      </c>
      <c r="I156" s="655" t="str">
        <f>'Information Input'!$J$22</f>
        <v>Quarterly</v>
      </c>
      <c r="J156" s="656">
        <f>'Information Input'!$H$30</f>
        <v>43555</v>
      </c>
      <c r="K156" s="655">
        <f>'Information Input'!$J$18</f>
        <v>2019</v>
      </c>
      <c r="L156" s="657" t="s">
        <v>365</v>
      </c>
      <c r="M156" s="658" t="s">
        <v>370</v>
      </c>
      <c r="N156" s="659" t="s">
        <v>462</v>
      </c>
      <c r="O156" s="660" t="s">
        <v>445</v>
      </c>
      <c r="P156" s="655">
        <v>4</v>
      </c>
      <c r="Q156" s="659" t="s">
        <v>294</v>
      </c>
      <c r="R156" s="659" t="s">
        <v>268</v>
      </c>
      <c r="S156" s="661">
        <f>'Report 1'!$E$18</f>
        <v>0</v>
      </c>
      <c r="T156" s="662">
        <f>'Report 1'!$E$22</f>
        <v>0</v>
      </c>
      <c r="U156" s="663">
        <f>'Report 1'!$E$108</f>
        <v>0</v>
      </c>
      <c r="AL156" s="664" t="s">
        <v>463</v>
      </c>
      <c r="AM156" s="665">
        <v>2</v>
      </c>
      <c r="AN156" s="665" t="str">
        <f>'Information Input'!$M$14</f>
        <v xml:space="preserve">      -      </v>
      </c>
      <c r="AO156" s="665" t="s">
        <v>27</v>
      </c>
      <c r="AP156" s="656">
        <f t="shared" si="58"/>
        <v>43739</v>
      </c>
      <c r="AQ156" s="656">
        <f t="shared" si="59"/>
        <v>43830</v>
      </c>
      <c r="AR156" s="656">
        <f>'Information Input'!$H$35</f>
        <v>43555</v>
      </c>
      <c r="AS156" s="665" t="str">
        <f>'Information Input'!$J$22</f>
        <v>Quarterly</v>
      </c>
      <c r="AT156" s="656">
        <f>'Information Input'!$H$30</f>
        <v>43555</v>
      </c>
      <c r="AU156" s="665">
        <f>'Information Input'!$J$18</f>
        <v>2019</v>
      </c>
      <c r="AV156" s="665">
        <v>208</v>
      </c>
      <c r="AW156" s="665" t="s">
        <v>370</v>
      </c>
      <c r="AX156" s="665" t="s">
        <v>462</v>
      </c>
      <c r="AY156" s="666" t="s">
        <v>446</v>
      </c>
      <c r="AZ156" s="665">
        <v>29</v>
      </c>
      <c r="BA156" s="667" t="s">
        <v>549</v>
      </c>
      <c r="BB156" s="661" t="s">
        <v>158</v>
      </c>
      <c r="BC156" s="668">
        <f>'Report 2'!$AC$36</f>
        <v>0</v>
      </c>
      <c r="BD156" s="668">
        <f>'Report 2'!$AD$36</f>
        <v>0</v>
      </c>
      <c r="BE156" s="668">
        <f>'Report 2'!$AE$36</f>
        <v>0</v>
      </c>
      <c r="BF156" s="668">
        <f>'Report 2'!$AF$36</f>
        <v>0</v>
      </c>
      <c r="BG156" s="668">
        <f>'Report 2'!$AG$36</f>
        <v>0</v>
      </c>
      <c r="BH156" s="668">
        <f>'Report 2'!$AH$36</f>
        <v>0</v>
      </c>
      <c r="BI156" s="668">
        <f>'Report 2'!$AI$36</f>
        <v>0</v>
      </c>
      <c r="CC156" s="660" t="s">
        <v>463</v>
      </c>
      <c r="CD156" s="1000" t="s">
        <v>447</v>
      </c>
      <c r="CE156" s="1000" t="str">
        <f>'Information Input'!$M$14</f>
        <v xml:space="preserve">      -      </v>
      </c>
      <c r="CF156" s="669" t="s">
        <v>27</v>
      </c>
      <c r="CG156" s="670">
        <f t="shared" si="55"/>
        <v>43739</v>
      </c>
      <c r="CH156" s="670">
        <f t="shared" si="56"/>
        <v>43830</v>
      </c>
      <c r="CI156" s="670">
        <f>'Information Input'!$H$35</f>
        <v>43555</v>
      </c>
      <c r="CJ156" s="669" t="str">
        <f>'Information Input'!$J$22</f>
        <v>Quarterly</v>
      </c>
      <c r="CK156" s="670">
        <f>'Information Input'!$H$30</f>
        <v>43555</v>
      </c>
      <c r="CL156" s="669">
        <f>'Information Input'!$J$18</f>
        <v>2019</v>
      </c>
      <c r="CM156" s="1001" t="s">
        <v>365</v>
      </c>
      <c r="CN156" s="1000" t="s">
        <v>370</v>
      </c>
      <c r="CO156" s="660" t="s">
        <v>462</v>
      </c>
      <c r="CP156" s="660" t="str">
        <f t="shared" si="63"/>
        <v>Health Care</v>
      </c>
      <c r="CQ156" s="669">
        <v>35</v>
      </c>
      <c r="CR156" s="660" t="s">
        <v>133</v>
      </c>
      <c r="CS156" s="660" t="s">
        <v>151</v>
      </c>
      <c r="CT156" s="1002">
        <f>'Report 1'!$F$18</f>
        <v>0</v>
      </c>
      <c r="CU156" s="1003">
        <f>SUMIF('Report 4A'!$G$16:$G$95,$CQ156,'Report 4A'!$N$16:$N$95)</f>
        <v>0</v>
      </c>
      <c r="CV156" s="1004">
        <f t="shared" si="60"/>
        <v>0</v>
      </c>
      <c r="CX156" s="645" t="s">
        <v>463</v>
      </c>
      <c r="CY156" s="635" t="s">
        <v>288</v>
      </c>
      <c r="CZ156" s="635" t="str">
        <f>'Information Input'!$M$14</f>
        <v xml:space="preserve">      -      </v>
      </c>
      <c r="DA156" s="637">
        <f>'Information Input'!$H$35</f>
        <v>43555</v>
      </c>
      <c r="DB156" s="635" t="str">
        <f>'Information Input'!$J$22</f>
        <v>Quarterly</v>
      </c>
      <c r="DC156" s="637">
        <f>'Information Input'!$H$30</f>
        <v>43555</v>
      </c>
      <c r="DD156" s="651" t="str">
        <f t="shared" si="46"/>
        <v>201903</v>
      </c>
      <c r="DE156" s="640" t="s">
        <v>462</v>
      </c>
      <c r="DF156" s="640" t="s">
        <v>458</v>
      </c>
      <c r="DG156" s="643">
        <f>'Report 5J'!$C$55</f>
        <v>0</v>
      </c>
      <c r="DH156" s="649">
        <f>'Report 5J'!$C$56</f>
        <v>0</v>
      </c>
      <c r="DI156" s="643">
        <f>'Report 5J'!$C$57</f>
        <v>0</v>
      </c>
      <c r="DJ156" s="643">
        <f>'Report 5J'!$C$58</f>
        <v>0</v>
      </c>
      <c r="DK156" s="643">
        <f>'Report 5J'!$C$59</f>
        <v>0</v>
      </c>
      <c r="DL156" s="643">
        <f>'Report 5J'!$C$60</f>
        <v>0</v>
      </c>
      <c r="DM156" s="643">
        <f>'Report 5J'!$C$61</f>
        <v>0</v>
      </c>
      <c r="DN156" s="643">
        <f>'Report 5J'!$C$62</f>
        <v>0</v>
      </c>
      <c r="DO156" s="643">
        <f>'Report 5J'!$C$63</f>
        <v>0</v>
      </c>
      <c r="DP156" s="643">
        <f>'Report 5J'!$C$64</f>
        <v>0</v>
      </c>
      <c r="DQ156" s="643">
        <f>'Report 5J'!$C$65</f>
        <v>0</v>
      </c>
    </row>
    <row r="157" spans="2:121">
      <c r="B157" s="653" t="s">
        <v>463</v>
      </c>
      <c r="C157" s="654">
        <v>1</v>
      </c>
      <c r="D157" s="655" t="str">
        <f>'Information Input'!$M$14</f>
        <v xml:space="preserve">      -      </v>
      </c>
      <c r="E157" s="655" t="s">
        <v>26</v>
      </c>
      <c r="F157" s="656">
        <f t="shared" si="64"/>
        <v>43647</v>
      </c>
      <c r="G157" s="656">
        <f t="shared" si="65"/>
        <v>43738</v>
      </c>
      <c r="H157" s="656">
        <f>'Information Input'!$H$35</f>
        <v>43555</v>
      </c>
      <c r="I157" s="655" t="str">
        <f>'Information Input'!$J$22</f>
        <v>Quarterly</v>
      </c>
      <c r="J157" s="656">
        <f>'Information Input'!$H$30</f>
        <v>43555</v>
      </c>
      <c r="K157" s="655">
        <f>'Information Input'!$J$18</f>
        <v>2019</v>
      </c>
      <c r="L157" s="657" t="s">
        <v>365</v>
      </c>
      <c r="M157" s="658" t="s">
        <v>370</v>
      </c>
      <c r="N157" s="659" t="s">
        <v>462</v>
      </c>
      <c r="O157" s="660" t="s">
        <v>445</v>
      </c>
      <c r="P157" s="655">
        <v>5</v>
      </c>
      <c r="Q157" s="659" t="s">
        <v>615</v>
      </c>
      <c r="R157" s="659" t="s">
        <v>268</v>
      </c>
      <c r="S157" s="661">
        <f>'Report 1'!$E$18</f>
        <v>0</v>
      </c>
      <c r="T157" s="662">
        <f>'Report 1'!$E$23</f>
        <v>0</v>
      </c>
      <c r="U157" s="663">
        <f>'Report 1'!$E$109</f>
        <v>0</v>
      </c>
      <c r="AL157" s="664" t="s">
        <v>463</v>
      </c>
      <c r="AM157" s="665">
        <v>2</v>
      </c>
      <c r="AN157" s="665" t="str">
        <f>'Information Input'!$M$14</f>
        <v xml:space="preserve">      -      </v>
      </c>
      <c r="AO157" s="665" t="s">
        <v>27</v>
      </c>
      <c r="AP157" s="656">
        <f t="shared" si="58"/>
        <v>43739</v>
      </c>
      <c r="AQ157" s="656">
        <f t="shared" si="59"/>
        <v>43830</v>
      </c>
      <c r="AR157" s="656">
        <f>'Information Input'!$H$35</f>
        <v>43555</v>
      </c>
      <c r="AS157" s="665" t="str">
        <f>'Information Input'!$J$22</f>
        <v>Quarterly</v>
      </c>
      <c r="AT157" s="656">
        <f>'Information Input'!$H$30</f>
        <v>43555</v>
      </c>
      <c r="AU157" s="665">
        <f>'Information Input'!$J$18</f>
        <v>2019</v>
      </c>
      <c r="AV157" s="665">
        <v>208</v>
      </c>
      <c r="AW157" s="665" t="s">
        <v>370</v>
      </c>
      <c r="AX157" s="665" t="s">
        <v>462</v>
      </c>
      <c r="AY157" s="666" t="s">
        <v>446</v>
      </c>
      <c r="AZ157" s="665">
        <v>30</v>
      </c>
      <c r="BA157" s="667" t="s">
        <v>111</v>
      </c>
      <c r="BB157" s="661" t="s">
        <v>158</v>
      </c>
      <c r="BC157" s="668">
        <f>'Report 2'!$AC$37</f>
        <v>0</v>
      </c>
      <c r="BD157" s="668">
        <f>'Report 2'!$AD$37</f>
        <v>0</v>
      </c>
      <c r="BE157" s="668">
        <f>'Report 2'!$AE$37</f>
        <v>0</v>
      </c>
      <c r="BF157" s="668">
        <f>'Report 2'!$AF$37</f>
        <v>0</v>
      </c>
      <c r="BG157" s="668">
        <f>'Report 2'!$AG$37</f>
        <v>0</v>
      </c>
      <c r="BH157" s="668">
        <f>'Report 2'!$AH$37</f>
        <v>0</v>
      </c>
      <c r="BI157" s="668">
        <f>'Report 2'!$AI$37</f>
        <v>0</v>
      </c>
      <c r="CC157" s="660" t="s">
        <v>463</v>
      </c>
      <c r="CD157" s="1000" t="s">
        <v>447</v>
      </c>
      <c r="CE157" s="1000" t="str">
        <f>'Information Input'!$M$14</f>
        <v xml:space="preserve">      -      </v>
      </c>
      <c r="CF157" s="669" t="s">
        <v>27</v>
      </c>
      <c r="CG157" s="670">
        <f t="shared" si="55"/>
        <v>43739</v>
      </c>
      <c r="CH157" s="670">
        <f t="shared" si="56"/>
        <v>43830</v>
      </c>
      <c r="CI157" s="670">
        <f>'Information Input'!$H$35</f>
        <v>43555</v>
      </c>
      <c r="CJ157" s="669" t="str">
        <f>'Information Input'!$J$22</f>
        <v>Quarterly</v>
      </c>
      <c r="CK157" s="670">
        <f>'Information Input'!$H$30</f>
        <v>43555</v>
      </c>
      <c r="CL157" s="669">
        <f>'Information Input'!$J$18</f>
        <v>2019</v>
      </c>
      <c r="CM157" s="1001" t="s">
        <v>365</v>
      </c>
      <c r="CN157" s="1000" t="s">
        <v>370</v>
      </c>
      <c r="CO157" s="660" t="s">
        <v>462</v>
      </c>
      <c r="CP157" s="660" t="str">
        <f t="shared" si="63"/>
        <v>Health Care</v>
      </c>
      <c r="CQ157" s="669">
        <v>36</v>
      </c>
      <c r="CR157" s="660" t="s">
        <v>552</v>
      </c>
      <c r="CS157" s="660" t="s">
        <v>151</v>
      </c>
      <c r="CT157" s="1002">
        <f>'Report 1'!$F$18</f>
        <v>0</v>
      </c>
      <c r="CU157" s="1003">
        <f>SUMIF('Report 4A'!$G$16:$G$95,$CQ157,'Report 4A'!$N$16:$N$95)</f>
        <v>0</v>
      </c>
      <c r="CV157" s="1004">
        <f t="shared" si="60"/>
        <v>0</v>
      </c>
      <c r="CX157" s="664" t="s">
        <v>463</v>
      </c>
      <c r="CY157" s="655" t="s">
        <v>288</v>
      </c>
      <c r="CZ157" s="655" t="str">
        <f>'Information Input'!$M$14</f>
        <v xml:space="preserve">      -      </v>
      </c>
      <c r="DA157" s="656">
        <f>'Information Input'!$H$35</f>
        <v>43555</v>
      </c>
      <c r="DB157" s="655" t="str">
        <f>'Information Input'!$J$22</f>
        <v>Quarterly</v>
      </c>
      <c r="DC157" s="670">
        <f>'Information Input'!$H$30</f>
        <v>43555</v>
      </c>
      <c r="DD157" s="671" t="str">
        <f t="shared" si="46"/>
        <v>201902</v>
      </c>
      <c r="DE157" s="659" t="s">
        <v>462</v>
      </c>
      <c r="DF157" s="659" t="s">
        <v>458</v>
      </c>
      <c r="DG157" s="662">
        <f>'Report 5J'!$D$55</f>
        <v>0</v>
      </c>
      <c r="DH157" s="668">
        <f>'Report 5J'!$D$56</f>
        <v>0</v>
      </c>
      <c r="DI157" s="662">
        <f>'Report 5J'!$D$57</f>
        <v>0</v>
      </c>
      <c r="DJ157" s="662">
        <f>'Report 5J'!$D$58</f>
        <v>0</v>
      </c>
      <c r="DK157" s="662">
        <f>'Report 5J'!$D$59</f>
        <v>0</v>
      </c>
      <c r="DL157" s="662">
        <f>'Report 5J'!$D$60</f>
        <v>0</v>
      </c>
      <c r="DM157" s="662">
        <f>'Report 5J'!$D$61</f>
        <v>0</v>
      </c>
      <c r="DN157" s="662">
        <f>'Report 5J'!$D$62</f>
        <v>0</v>
      </c>
      <c r="DO157" s="662">
        <f>'Report 5J'!$D$63</f>
        <v>0</v>
      </c>
      <c r="DP157" s="662">
        <f>'Report 5J'!$D$64</f>
        <v>0</v>
      </c>
      <c r="DQ157" s="662">
        <f>'Report 5J'!$D$65</f>
        <v>0</v>
      </c>
    </row>
    <row r="158" spans="2:121">
      <c r="B158" s="653" t="s">
        <v>463</v>
      </c>
      <c r="C158" s="654">
        <v>1</v>
      </c>
      <c r="D158" s="655" t="str">
        <f>'Information Input'!$M$14</f>
        <v xml:space="preserve">      -      </v>
      </c>
      <c r="E158" s="655" t="s">
        <v>26</v>
      </c>
      <c r="F158" s="656">
        <f t="shared" si="64"/>
        <v>43647</v>
      </c>
      <c r="G158" s="656">
        <f t="shared" si="65"/>
        <v>43738</v>
      </c>
      <c r="H158" s="656">
        <f>'Information Input'!$H$35</f>
        <v>43555</v>
      </c>
      <c r="I158" s="655" t="str">
        <f>'Information Input'!$J$22</f>
        <v>Quarterly</v>
      </c>
      <c r="J158" s="656">
        <f>'Information Input'!$H$30</f>
        <v>43555</v>
      </c>
      <c r="K158" s="655">
        <f>'Information Input'!$J$18</f>
        <v>2019</v>
      </c>
      <c r="L158" s="657" t="s">
        <v>365</v>
      </c>
      <c r="M158" s="658" t="s">
        <v>370</v>
      </c>
      <c r="N158" s="659" t="s">
        <v>462</v>
      </c>
      <c r="O158" s="660" t="s">
        <v>445</v>
      </c>
      <c r="P158" s="655">
        <v>6</v>
      </c>
      <c r="Q158" s="659" t="s">
        <v>29</v>
      </c>
      <c r="R158" s="659" t="s">
        <v>268</v>
      </c>
      <c r="S158" s="661">
        <f>'Report 1'!$E$18</f>
        <v>0</v>
      </c>
      <c r="T158" s="662">
        <f>'Report 1'!$E$24</f>
        <v>0</v>
      </c>
      <c r="U158" s="663">
        <f>'Report 1'!$E$110</f>
        <v>0</v>
      </c>
      <c r="AL158" s="664" t="s">
        <v>463</v>
      </c>
      <c r="AM158" s="665">
        <v>2</v>
      </c>
      <c r="AN158" s="665" t="str">
        <f>'Information Input'!$M$14</f>
        <v xml:space="preserve">      -      </v>
      </c>
      <c r="AO158" s="665" t="s">
        <v>27</v>
      </c>
      <c r="AP158" s="656">
        <f t="shared" si="58"/>
        <v>43739</v>
      </c>
      <c r="AQ158" s="656">
        <f t="shared" si="59"/>
        <v>43830</v>
      </c>
      <c r="AR158" s="656">
        <f>'Information Input'!$H$35</f>
        <v>43555</v>
      </c>
      <c r="AS158" s="665" t="str">
        <f>'Information Input'!$J$22</f>
        <v>Quarterly</v>
      </c>
      <c r="AT158" s="656">
        <f>'Information Input'!$H$30</f>
        <v>43555</v>
      </c>
      <c r="AU158" s="665">
        <f>'Information Input'!$J$18</f>
        <v>2019</v>
      </c>
      <c r="AV158" s="665">
        <v>208</v>
      </c>
      <c r="AW158" s="665" t="s">
        <v>370</v>
      </c>
      <c r="AX158" s="665" t="s">
        <v>462</v>
      </c>
      <c r="AY158" s="666" t="s">
        <v>446</v>
      </c>
      <c r="AZ158" s="665">
        <v>31</v>
      </c>
      <c r="BA158" s="667" t="s">
        <v>550</v>
      </c>
      <c r="BB158" s="661" t="s">
        <v>156</v>
      </c>
      <c r="BC158" s="668">
        <f>'Report 2'!$AC$38</f>
        <v>0</v>
      </c>
      <c r="BD158" s="668">
        <f>'Report 2'!$AD$38</f>
        <v>0</v>
      </c>
      <c r="BE158" s="668">
        <f>'Report 2'!$AE$38</f>
        <v>0</v>
      </c>
      <c r="BF158" s="668">
        <f>'Report 2'!$AF$38</f>
        <v>0</v>
      </c>
      <c r="BG158" s="668">
        <f>'Report 2'!$AG$38</f>
        <v>0</v>
      </c>
      <c r="BH158" s="668">
        <f>'Report 2'!$AH$38</f>
        <v>0</v>
      </c>
      <c r="BI158" s="668">
        <f>'Report 2'!$AI$38</f>
        <v>0</v>
      </c>
      <c r="CC158" s="660" t="s">
        <v>463</v>
      </c>
      <c r="CD158" s="1000" t="s">
        <v>447</v>
      </c>
      <c r="CE158" s="1000" t="str">
        <f>'Information Input'!$M$14</f>
        <v xml:space="preserve">      -      </v>
      </c>
      <c r="CF158" s="669" t="s">
        <v>27</v>
      </c>
      <c r="CG158" s="670">
        <f t="shared" si="55"/>
        <v>43739</v>
      </c>
      <c r="CH158" s="670">
        <f t="shared" si="56"/>
        <v>43830</v>
      </c>
      <c r="CI158" s="670">
        <f>'Information Input'!$H$35</f>
        <v>43555</v>
      </c>
      <c r="CJ158" s="669" t="str">
        <f>'Information Input'!$J$22</f>
        <v>Quarterly</v>
      </c>
      <c r="CK158" s="670">
        <f>'Information Input'!$H$30</f>
        <v>43555</v>
      </c>
      <c r="CL158" s="669">
        <f>'Information Input'!$J$18</f>
        <v>2019</v>
      </c>
      <c r="CM158" s="1001" t="s">
        <v>365</v>
      </c>
      <c r="CN158" s="1000" t="s">
        <v>370</v>
      </c>
      <c r="CO158" s="660" t="s">
        <v>462</v>
      </c>
      <c r="CP158" s="660" t="str">
        <f t="shared" si="63"/>
        <v>Health Care</v>
      </c>
      <c r="CQ158" s="669">
        <v>37</v>
      </c>
      <c r="CR158" s="660" t="s">
        <v>553</v>
      </c>
      <c r="CS158" s="660" t="s">
        <v>152</v>
      </c>
      <c r="CT158" s="1002">
        <f>'Report 1'!$F$18</f>
        <v>0</v>
      </c>
      <c r="CU158" s="1003">
        <f>SUMIF('Report 4A'!$G$16:$G$95,$CQ158,'Report 4A'!$N$16:$N$95)</f>
        <v>0</v>
      </c>
      <c r="CV158" s="1004">
        <f t="shared" si="60"/>
        <v>0</v>
      </c>
      <c r="CX158" s="664" t="s">
        <v>463</v>
      </c>
      <c r="CY158" s="655" t="s">
        <v>288</v>
      </c>
      <c r="CZ158" s="655" t="str">
        <f>'Information Input'!$M$14</f>
        <v xml:space="preserve">      -      </v>
      </c>
      <c r="DA158" s="656">
        <f>'Information Input'!$H$35</f>
        <v>43555</v>
      </c>
      <c r="DB158" s="655" t="str">
        <f>'Information Input'!$J$22</f>
        <v>Quarterly</v>
      </c>
      <c r="DC158" s="670">
        <f>'Information Input'!$H$30</f>
        <v>43555</v>
      </c>
      <c r="DD158" s="671" t="str">
        <f t="shared" si="46"/>
        <v>201901</v>
      </c>
      <c r="DE158" s="659" t="s">
        <v>462</v>
      </c>
      <c r="DF158" s="659" t="s">
        <v>458</v>
      </c>
      <c r="DG158" s="662">
        <f>'Report 5J'!$E$55</f>
        <v>0</v>
      </c>
      <c r="DH158" s="668">
        <f>'Report 5J'!$E$56</f>
        <v>0</v>
      </c>
      <c r="DI158" s="662">
        <f>'Report 5J'!$E$57</f>
        <v>0</v>
      </c>
      <c r="DJ158" s="662">
        <f>'Report 5J'!$E$58</f>
        <v>0</v>
      </c>
      <c r="DK158" s="662">
        <f>'Report 5J'!$E$59</f>
        <v>0</v>
      </c>
      <c r="DL158" s="662">
        <f>'Report 5J'!$E$60</f>
        <v>0</v>
      </c>
      <c r="DM158" s="662">
        <f>'Report 5J'!$E$61</f>
        <v>0</v>
      </c>
      <c r="DN158" s="662">
        <f>'Report 5J'!$E$62</f>
        <v>0</v>
      </c>
      <c r="DO158" s="662">
        <f>'Report 5J'!$E$63</f>
        <v>0</v>
      </c>
      <c r="DP158" s="662">
        <f>'Report 5J'!$E$64</f>
        <v>0</v>
      </c>
      <c r="DQ158" s="662">
        <f>'Report 5J'!$E$65</f>
        <v>0</v>
      </c>
    </row>
    <row r="159" spans="2:121">
      <c r="B159" s="653" t="s">
        <v>463</v>
      </c>
      <c r="C159" s="654">
        <v>1</v>
      </c>
      <c r="D159" s="655" t="str">
        <f>'Information Input'!$M$14</f>
        <v xml:space="preserve">      -      </v>
      </c>
      <c r="E159" s="655" t="s">
        <v>26</v>
      </c>
      <c r="F159" s="656">
        <f t="shared" si="64"/>
        <v>43647</v>
      </c>
      <c r="G159" s="656">
        <f t="shared" si="65"/>
        <v>43738</v>
      </c>
      <c r="H159" s="656">
        <f>'Information Input'!$H$35</f>
        <v>43555</v>
      </c>
      <c r="I159" s="655" t="str">
        <f>'Information Input'!$J$22</f>
        <v>Quarterly</v>
      </c>
      <c r="J159" s="656">
        <f>'Information Input'!$H$30</f>
        <v>43555</v>
      </c>
      <c r="K159" s="655">
        <f>'Information Input'!$J$18</f>
        <v>2019</v>
      </c>
      <c r="L159" s="657" t="s">
        <v>365</v>
      </c>
      <c r="M159" s="658" t="s">
        <v>370</v>
      </c>
      <c r="N159" s="659" t="s">
        <v>462</v>
      </c>
      <c r="O159" s="660" t="s">
        <v>449</v>
      </c>
      <c r="P159" s="655">
        <v>7</v>
      </c>
      <c r="Q159" s="659" t="s">
        <v>501</v>
      </c>
      <c r="R159" s="659" t="s">
        <v>268</v>
      </c>
      <c r="S159" s="661">
        <f>'Report 1'!$E$18</f>
        <v>0</v>
      </c>
      <c r="T159" s="662">
        <f>'Report 1'!$E$25</f>
        <v>0</v>
      </c>
      <c r="U159" s="663">
        <f>'Report 1'!$E$111</f>
        <v>0</v>
      </c>
      <c r="AL159" s="664" t="s">
        <v>463</v>
      </c>
      <c r="AM159" s="665">
        <v>2</v>
      </c>
      <c r="AN159" s="665" t="str">
        <f>'Information Input'!$M$14</f>
        <v xml:space="preserve">      -      </v>
      </c>
      <c r="AO159" s="665" t="s">
        <v>27</v>
      </c>
      <c r="AP159" s="656">
        <f t="shared" si="58"/>
        <v>43739</v>
      </c>
      <c r="AQ159" s="656">
        <f t="shared" si="59"/>
        <v>43830</v>
      </c>
      <c r="AR159" s="656">
        <f>'Information Input'!$H$35</f>
        <v>43555</v>
      </c>
      <c r="AS159" s="665" t="str">
        <f>'Information Input'!$J$22</f>
        <v>Quarterly</v>
      </c>
      <c r="AT159" s="656">
        <f>'Information Input'!$H$30</f>
        <v>43555</v>
      </c>
      <c r="AU159" s="665">
        <f>'Information Input'!$J$18</f>
        <v>2019</v>
      </c>
      <c r="AV159" s="665">
        <v>208</v>
      </c>
      <c r="AW159" s="665" t="s">
        <v>370</v>
      </c>
      <c r="AX159" s="665" t="s">
        <v>462</v>
      </c>
      <c r="AY159" s="666" t="s">
        <v>446</v>
      </c>
      <c r="AZ159" s="665">
        <v>32</v>
      </c>
      <c r="BA159" s="667" t="s">
        <v>551</v>
      </c>
      <c r="BB159" s="661" t="s">
        <v>158</v>
      </c>
      <c r="BC159" s="668">
        <f>'Report 2'!$AC$39</f>
        <v>0</v>
      </c>
      <c r="BD159" s="668">
        <f>'Report 2'!$AD$39</f>
        <v>0</v>
      </c>
      <c r="BE159" s="668">
        <f>'Report 2'!$AE$39</f>
        <v>0</v>
      </c>
      <c r="BF159" s="668">
        <f>'Report 2'!$AF$39</f>
        <v>0</v>
      </c>
      <c r="BG159" s="668">
        <f>'Report 2'!$AG$39</f>
        <v>0</v>
      </c>
      <c r="BH159" s="668">
        <f>'Report 2'!$AH$39</f>
        <v>0</v>
      </c>
      <c r="BI159" s="668">
        <f>'Report 2'!$AI$39</f>
        <v>0</v>
      </c>
      <c r="CC159" s="660" t="s">
        <v>463</v>
      </c>
      <c r="CD159" s="1000" t="s">
        <v>447</v>
      </c>
      <c r="CE159" s="1000" t="str">
        <f>'Information Input'!$M$14</f>
        <v xml:space="preserve">      -      </v>
      </c>
      <c r="CF159" s="669" t="s">
        <v>27</v>
      </c>
      <c r="CG159" s="670">
        <f t="shared" si="55"/>
        <v>43739</v>
      </c>
      <c r="CH159" s="670">
        <f t="shared" si="56"/>
        <v>43830</v>
      </c>
      <c r="CI159" s="670">
        <f>'Information Input'!$H$35</f>
        <v>43555</v>
      </c>
      <c r="CJ159" s="669" t="str">
        <f>'Information Input'!$J$22</f>
        <v>Quarterly</v>
      </c>
      <c r="CK159" s="670">
        <f>'Information Input'!$H$30</f>
        <v>43555</v>
      </c>
      <c r="CL159" s="669">
        <f>'Information Input'!$J$18</f>
        <v>2019</v>
      </c>
      <c r="CM159" s="1001" t="s">
        <v>365</v>
      </c>
      <c r="CN159" s="1000" t="s">
        <v>370</v>
      </c>
      <c r="CO159" s="660" t="s">
        <v>462</v>
      </c>
      <c r="CP159" s="660" t="str">
        <f t="shared" si="63"/>
        <v>Health Care</v>
      </c>
      <c r="CQ159" s="669">
        <v>38</v>
      </c>
      <c r="CR159" s="660" t="s">
        <v>554</v>
      </c>
      <c r="CS159" s="660" t="s">
        <v>156</v>
      </c>
      <c r="CT159" s="1002">
        <f>'Report 1'!$F$18</f>
        <v>0</v>
      </c>
      <c r="CU159" s="1003">
        <f>SUMIF('Report 4A'!$G$16:$G$95,$CQ159,'Report 4A'!$N$16:$N$95)</f>
        <v>0</v>
      </c>
      <c r="CV159" s="1004">
        <f t="shared" si="60"/>
        <v>0</v>
      </c>
      <c r="CX159" s="664" t="s">
        <v>463</v>
      </c>
      <c r="CY159" s="655" t="s">
        <v>288</v>
      </c>
      <c r="CZ159" s="655" t="str">
        <f>'Information Input'!$M$14</f>
        <v xml:space="preserve">      -      </v>
      </c>
      <c r="DA159" s="656">
        <f>'Information Input'!$H$35</f>
        <v>43555</v>
      </c>
      <c r="DB159" s="655" t="str">
        <f>'Information Input'!$J$22</f>
        <v>Quarterly</v>
      </c>
      <c r="DC159" s="670">
        <f>'Information Input'!$H$30</f>
        <v>43555</v>
      </c>
      <c r="DD159" s="671" t="str">
        <f t="shared" si="46"/>
        <v>201812</v>
      </c>
      <c r="DE159" s="659" t="s">
        <v>462</v>
      </c>
      <c r="DF159" s="659" t="s">
        <v>458</v>
      </c>
      <c r="DG159" s="662">
        <f>'Report 5J'!$F$55</f>
        <v>0</v>
      </c>
      <c r="DH159" s="668">
        <f>'Report 5J'!$F$56</f>
        <v>0</v>
      </c>
      <c r="DI159" s="662">
        <f>'Report 5J'!$F$57</f>
        <v>0</v>
      </c>
      <c r="DJ159" s="662">
        <f>'Report 5J'!$F$58</f>
        <v>0</v>
      </c>
      <c r="DK159" s="662">
        <f>'Report 5J'!$F$59</f>
        <v>0</v>
      </c>
      <c r="DL159" s="662">
        <f>'Report 5J'!$F$60</f>
        <v>0</v>
      </c>
      <c r="DM159" s="662">
        <f>'Report 5J'!$F$61</f>
        <v>0</v>
      </c>
      <c r="DN159" s="662">
        <f>'Report 5J'!$F$62</f>
        <v>0</v>
      </c>
      <c r="DO159" s="662">
        <f>'Report 5J'!$F$63</f>
        <v>0</v>
      </c>
      <c r="DP159" s="662">
        <f>'Report 5J'!$F$64</f>
        <v>0</v>
      </c>
      <c r="DQ159" s="662">
        <f>'Report 5J'!$F$65</f>
        <v>0</v>
      </c>
    </row>
    <row r="160" spans="2:121">
      <c r="B160" s="653" t="s">
        <v>463</v>
      </c>
      <c r="C160" s="654">
        <v>1</v>
      </c>
      <c r="D160" s="655" t="str">
        <f>'Information Input'!$M$14</f>
        <v xml:space="preserve">      -      </v>
      </c>
      <c r="E160" s="655" t="s">
        <v>26</v>
      </c>
      <c r="F160" s="656">
        <f t="shared" si="64"/>
        <v>43647</v>
      </c>
      <c r="G160" s="656">
        <f t="shared" si="65"/>
        <v>43738</v>
      </c>
      <c r="H160" s="656">
        <f>'Information Input'!$H$35</f>
        <v>43555</v>
      </c>
      <c r="I160" s="655" t="str">
        <f>'Information Input'!$J$22</f>
        <v>Quarterly</v>
      </c>
      <c r="J160" s="656">
        <f>'Information Input'!$H$30</f>
        <v>43555</v>
      </c>
      <c r="K160" s="655">
        <f>'Information Input'!$J$18</f>
        <v>2019</v>
      </c>
      <c r="L160" s="657" t="s">
        <v>365</v>
      </c>
      <c r="M160" s="658" t="s">
        <v>370</v>
      </c>
      <c r="N160" s="659" t="s">
        <v>462</v>
      </c>
      <c r="O160" s="660" t="s">
        <v>445</v>
      </c>
      <c r="P160" s="655">
        <v>8</v>
      </c>
      <c r="Q160" s="659" t="s">
        <v>37</v>
      </c>
      <c r="R160" s="659" t="s">
        <v>268</v>
      </c>
      <c r="S160" s="661">
        <f>'Report 1'!$E$18</f>
        <v>0</v>
      </c>
      <c r="T160" s="662">
        <f>'Report 1'!$E$26</f>
        <v>0</v>
      </c>
      <c r="U160" s="663">
        <f>'Report 1'!$E$112</f>
        <v>0</v>
      </c>
      <c r="AL160" s="664" t="s">
        <v>463</v>
      </c>
      <c r="AM160" s="665">
        <v>2</v>
      </c>
      <c r="AN160" s="665" t="str">
        <f>'Information Input'!$M$14</f>
        <v xml:space="preserve">      -      </v>
      </c>
      <c r="AO160" s="665" t="s">
        <v>27</v>
      </c>
      <c r="AP160" s="656">
        <f t="shared" si="58"/>
        <v>43739</v>
      </c>
      <c r="AQ160" s="656">
        <f t="shared" si="59"/>
        <v>43830</v>
      </c>
      <c r="AR160" s="656">
        <f>'Information Input'!$H$35</f>
        <v>43555</v>
      </c>
      <c r="AS160" s="665" t="str">
        <f>'Information Input'!$J$22</f>
        <v>Quarterly</v>
      </c>
      <c r="AT160" s="656">
        <f>'Information Input'!$H$30</f>
        <v>43555</v>
      </c>
      <c r="AU160" s="665">
        <f>'Information Input'!$J$18</f>
        <v>2019</v>
      </c>
      <c r="AV160" s="665">
        <v>208</v>
      </c>
      <c r="AW160" s="665" t="s">
        <v>370</v>
      </c>
      <c r="AX160" s="665" t="s">
        <v>462</v>
      </c>
      <c r="AY160" s="666" t="s">
        <v>446</v>
      </c>
      <c r="AZ160" s="665">
        <v>33</v>
      </c>
      <c r="BA160" s="667" t="s">
        <v>112</v>
      </c>
      <c r="BB160" s="661" t="s">
        <v>156</v>
      </c>
      <c r="BC160" s="668">
        <f>'Report 2'!$AC$40</f>
        <v>0</v>
      </c>
      <c r="BD160" s="668">
        <f>'Report 2'!$AD$40</f>
        <v>0</v>
      </c>
      <c r="BE160" s="668">
        <f>'Report 2'!$AE$40</f>
        <v>0</v>
      </c>
      <c r="BF160" s="668">
        <f>'Report 2'!$AF$40</f>
        <v>0</v>
      </c>
      <c r="BG160" s="668">
        <f>'Report 2'!$AG$40</f>
        <v>0</v>
      </c>
      <c r="BH160" s="668">
        <f>'Report 2'!$AH$40</f>
        <v>0</v>
      </c>
      <c r="BI160" s="668">
        <f>'Report 2'!$AI$40</f>
        <v>0</v>
      </c>
      <c r="CC160" s="660" t="s">
        <v>463</v>
      </c>
      <c r="CD160" s="1000" t="s">
        <v>447</v>
      </c>
      <c r="CE160" s="1000" t="str">
        <f>'Information Input'!$M$14</f>
        <v xml:space="preserve">      -      </v>
      </c>
      <c r="CF160" s="669" t="s">
        <v>27</v>
      </c>
      <c r="CG160" s="670">
        <f t="shared" si="55"/>
        <v>43739</v>
      </c>
      <c r="CH160" s="670">
        <f t="shared" si="56"/>
        <v>43830</v>
      </c>
      <c r="CI160" s="670">
        <f>'Information Input'!$H$35</f>
        <v>43555</v>
      </c>
      <c r="CJ160" s="669" t="str">
        <f>'Information Input'!$J$22</f>
        <v>Quarterly</v>
      </c>
      <c r="CK160" s="670">
        <f>'Information Input'!$H$30</f>
        <v>43555</v>
      </c>
      <c r="CL160" s="669">
        <f>'Information Input'!$J$18</f>
        <v>2019</v>
      </c>
      <c r="CM160" s="1001" t="s">
        <v>365</v>
      </c>
      <c r="CN160" s="1000" t="s">
        <v>370</v>
      </c>
      <c r="CO160" s="660" t="s">
        <v>462</v>
      </c>
      <c r="CP160" s="660" t="str">
        <f t="shared" si="63"/>
        <v>Health Care</v>
      </c>
      <c r="CQ160" s="669">
        <v>39</v>
      </c>
      <c r="CR160" s="660" t="s">
        <v>649</v>
      </c>
      <c r="CS160" s="660" t="s">
        <v>156</v>
      </c>
      <c r="CT160" s="1002">
        <f>'Report 1'!$F$18</f>
        <v>0</v>
      </c>
      <c r="CU160" s="1003">
        <f>SUMIF('Report 4A'!$G$16:$G$95,$CQ160,'Report 4A'!$N$16:$N$95)</f>
        <v>0</v>
      </c>
      <c r="CV160" s="1004">
        <f t="shared" si="60"/>
        <v>0</v>
      </c>
      <c r="CX160" s="664" t="s">
        <v>463</v>
      </c>
      <c r="CY160" s="655" t="s">
        <v>288</v>
      </c>
      <c r="CZ160" s="655" t="str">
        <f>'Information Input'!$M$14</f>
        <v xml:space="preserve">      -      </v>
      </c>
      <c r="DA160" s="656">
        <f>'Information Input'!$H$35</f>
        <v>43555</v>
      </c>
      <c r="DB160" s="655" t="str">
        <f>'Information Input'!$J$22</f>
        <v>Quarterly</v>
      </c>
      <c r="DC160" s="670">
        <f>'Information Input'!$H$30</f>
        <v>43555</v>
      </c>
      <c r="DD160" s="671" t="str">
        <f t="shared" si="46"/>
        <v>201811</v>
      </c>
      <c r="DE160" s="659" t="s">
        <v>462</v>
      </c>
      <c r="DF160" s="659" t="s">
        <v>458</v>
      </c>
      <c r="DG160" s="662">
        <f>'Report 5J'!$G$55</f>
        <v>0</v>
      </c>
      <c r="DH160" s="668">
        <f>'Report 5J'!$G$56</f>
        <v>0</v>
      </c>
      <c r="DI160" s="662">
        <f>'Report 5J'!$G$57</f>
        <v>0</v>
      </c>
      <c r="DJ160" s="662">
        <f>'Report 5J'!$G$58</f>
        <v>0</v>
      </c>
      <c r="DK160" s="662">
        <f>'Report 5J'!$G$59</f>
        <v>0</v>
      </c>
      <c r="DL160" s="662">
        <f>'Report 5J'!$G$60</f>
        <v>0</v>
      </c>
      <c r="DM160" s="662">
        <f>'Report 5J'!$G$61</f>
        <v>0</v>
      </c>
      <c r="DN160" s="662">
        <f>'Report 5J'!$G$62</f>
        <v>0</v>
      </c>
      <c r="DO160" s="662">
        <f>'Report 5J'!$G$63</f>
        <v>0</v>
      </c>
      <c r="DP160" s="662">
        <f>'Report 5J'!$G$64</f>
        <v>0</v>
      </c>
      <c r="DQ160" s="662">
        <f>'Report 5J'!$G$65</f>
        <v>0</v>
      </c>
    </row>
    <row r="161" spans="2:121">
      <c r="B161" s="653" t="s">
        <v>463</v>
      </c>
      <c r="C161" s="654">
        <v>1</v>
      </c>
      <c r="D161" s="655" t="str">
        <f>'Information Input'!$M$14</f>
        <v xml:space="preserve">      -      </v>
      </c>
      <c r="E161" s="655" t="s">
        <v>26</v>
      </c>
      <c r="F161" s="656">
        <f t="shared" si="64"/>
        <v>43647</v>
      </c>
      <c r="G161" s="656">
        <f t="shared" si="65"/>
        <v>43738</v>
      </c>
      <c r="H161" s="656">
        <f>'Information Input'!$H$35</f>
        <v>43555</v>
      </c>
      <c r="I161" s="655" t="str">
        <f>'Information Input'!$J$22</f>
        <v>Quarterly</v>
      </c>
      <c r="J161" s="656">
        <f>'Information Input'!$H$30</f>
        <v>43555</v>
      </c>
      <c r="K161" s="655">
        <f>'Information Input'!$J$18</f>
        <v>2019</v>
      </c>
      <c r="L161" s="657" t="s">
        <v>365</v>
      </c>
      <c r="M161" s="658" t="s">
        <v>370</v>
      </c>
      <c r="N161" s="659" t="s">
        <v>462</v>
      </c>
      <c r="O161" s="660" t="s">
        <v>445</v>
      </c>
      <c r="P161" s="655">
        <v>9</v>
      </c>
      <c r="Q161" s="659" t="s">
        <v>38</v>
      </c>
      <c r="R161" s="659" t="s">
        <v>268</v>
      </c>
      <c r="S161" s="661">
        <f>'Report 1'!$E$18</f>
        <v>0</v>
      </c>
      <c r="T161" s="662">
        <f>'Report 1'!$E$27</f>
        <v>0</v>
      </c>
      <c r="U161" s="663">
        <f>'Report 1'!$E$113</f>
        <v>0</v>
      </c>
      <c r="AL161" s="664" t="s">
        <v>463</v>
      </c>
      <c r="AM161" s="665">
        <v>2</v>
      </c>
      <c r="AN161" s="665" t="str">
        <f>'Information Input'!$M$14</f>
        <v xml:space="preserve">      -      </v>
      </c>
      <c r="AO161" s="665" t="s">
        <v>27</v>
      </c>
      <c r="AP161" s="656">
        <f t="shared" si="58"/>
        <v>43739</v>
      </c>
      <c r="AQ161" s="656">
        <f t="shared" si="59"/>
        <v>43830</v>
      </c>
      <c r="AR161" s="656">
        <f>'Information Input'!$H$35</f>
        <v>43555</v>
      </c>
      <c r="AS161" s="665" t="str">
        <f>'Information Input'!$J$22</f>
        <v>Quarterly</v>
      </c>
      <c r="AT161" s="656">
        <f>'Information Input'!$H$30</f>
        <v>43555</v>
      </c>
      <c r="AU161" s="665">
        <f>'Information Input'!$J$18</f>
        <v>2019</v>
      </c>
      <c r="AV161" s="665">
        <v>208</v>
      </c>
      <c r="AW161" s="665" t="s">
        <v>370</v>
      </c>
      <c r="AX161" s="665" t="s">
        <v>462</v>
      </c>
      <c r="AY161" s="666" t="s">
        <v>446</v>
      </c>
      <c r="AZ161" s="665">
        <v>34</v>
      </c>
      <c r="BA161" s="667" t="s">
        <v>113</v>
      </c>
      <c r="BB161" s="661" t="s">
        <v>158</v>
      </c>
      <c r="BC161" s="668">
        <f>'Report 2'!$AC$41</f>
        <v>0</v>
      </c>
      <c r="BD161" s="668">
        <f>'Report 2'!$AD$41</f>
        <v>0</v>
      </c>
      <c r="BE161" s="668">
        <f>'Report 2'!$AE$41</f>
        <v>0</v>
      </c>
      <c r="BF161" s="668">
        <f>'Report 2'!$AF$41</f>
        <v>0</v>
      </c>
      <c r="BG161" s="668">
        <f>'Report 2'!$AG$41</f>
        <v>0</v>
      </c>
      <c r="BH161" s="668">
        <f>'Report 2'!$AH$41</f>
        <v>0</v>
      </c>
      <c r="BI161" s="668">
        <f>'Report 2'!$AI$41</f>
        <v>0</v>
      </c>
      <c r="CC161" s="660" t="s">
        <v>463</v>
      </c>
      <c r="CD161" s="1000" t="s">
        <v>447</v>
      </c>
      <c r="CE161" s="1000" t="str">
        <f>'Information Input'!$M$14</f>
        <v xml:space="preserve">      -      </v>
      </c>
      <c r="CF161" s="669" t="s">
        <v>27</v>
      </c>
      <c r="CG161" s="670">
        <f t="shared" si="55"/>
        <v>43739</v>
      </c>
      <c r="CH161" s="670">
        <f t="shared" si="56"/>
        <v>43830</v>
      </c>
      <c r="CI161" s="670">
        <f>'Information Input'!$H$35</f>
        <v>43555</v>
      </c>
      <c r="CJ161" s="669" t="str">
        <f>'Information Input'!$J$22</f>
        <v>Quarterly</v>
      </c>
      <c r="CK161" s="670">
        <f>'Information Input'!$H$30</f>
        <v>43555</v>
      </c>
      <c r="CL161" s="669">
        <f>'Information Input'!$J$18</f>
        <v>2019</v>
      </c>
      <c r="CM161" s="1001" t="s">
        <v>365</v>
      </c>
      <c r="CN161" s="1000" t="s">
        <v>370</v>
      </c>
      <c r="CO161" s="660" t="s">
        <v>462</v>
      </c>
      <c r="CP161" s="660" t="str">
        <f t="shared" si="63"/>
        <v>Health Care</v>
      </c>
      <c r="CQ161" s="669">
        <v>40</v>
      </c>
      <c r="CR161" s="660" t="s">
        <v>650</v>
      </c>
      <c r="CS161" s="660" t="s">
        <v>158</v>
      </c>
      <c r="CT161" s="1002">
        <f>'Report 1'!$F$18</f>
        <v>0</v>
      </c>
      <c r="CU161" s="1003">
        <f>SUMIF('Report 4A'!$G$16:$G$95,$CQ161,'Report 4A'!$N$16:$N$95)</f>
        <v>0</v>
      </c>
      <c r="CV161" s="1004">
        <f t="shared" si="60"/>
        <v>0</v>
      </c>
      <c r="CX161" s="664" t="s">
        <v>463</v>
      </c>
      <c r="CY161" s="655" t="s">
        <v>288</v>
      </c>
      <c r="CZ161" s="655" t="str">
        <f>'Information Input'!$M$14</f>
        <v xml:space="preserve">      -      </v>
      </c>
      <c r="DA161" s="656">
        <f>'Information Input'!$H$35</f>
        <v>43555</v>
      </c>
      <c r="DB161" s="655" t="str">
        <f>'Information Input'!$J$22</f>
        <v>Quarterly</v>
      </c>
      <c r="DC161" s="670">
        <f>'Information Input'!$H$30</f>
        <v>43555</v>
      </c>
      <c r="DD161" s="671" t="str">
        <f t="shared" si="46"/>
        <v>201810</v>
      </c>
      <c r="DE161" s="659" t="s">
        <v>462</v>
      </c>
      <c r="DF161" s="659" t="s">
        <v>458</v>
      </c>
      <c r="DG161" s="662">
        <f>'Report 5J'!$H$55</f>
        <v>0</v>
      </c>
      <c r="DH161" s="668">
        <f>'Report 5J'!$H$56</f>
        <v>0</v>
      </c>
      <c r="DI161" s="662">
        <f>'Report 5J'!$H$57</f>
        <v>0</v>
      </c>
      <c r="DJ161" s="662">
        <f>'Report 5J'!$H$58</f>
        <v>0</v>
      </c>
      <c r="DK161" s="662">
        <f>'Report 5J'!$H$59</f>
        <v>0</v>
      </c>
      <c r="DL161" s="662">
        <f>'Report 5J'!$H$60</f>
        <v>0</v>
      </c>
      <c r="DM161" s="662">
        <f>'Report 5J'!$H$61</f>
        <v>0</v>
      </c>
      <c r="DN161" s="662">
        <f>'Report 5J'!$H$62</f>
        <v>0</v>
      </c>
      <c r="DO161" s="662">
        <f>'Report 5J'!$H$63</f>
        <v>0</v>
      </c>
      <c r="DP161" s="662">
        <f>'Report 5J'!$H$64</f>
        <v>0</v>
      </c>
      <c r="DQ161" s="662">
        <f>'Report 5J'!$H$65</f>
        <v>0</v>
      </c>
    </row>
    <row r="162" spans="2:121">
      <c r="B162" s="653" t="s">
        <v>463</v>
      </c>
      <c r="C162" s="654">
        <v>1</v>
      </c>
      <c r="D162" s="655" t="str">
        <f>'Information Input'!$M$14</f>
        <v xml:space="preserve">      -      </v>
      </c>
      <c r="E162" s="655" t="s">
        <v>26</v>
      </c>
      <c r="F162" s="656">
        <f t="shared" si="64"/>
        <v>43647</v>
      </c>
      <c r="G162" s="656">
        <f t="shared" si="65"/>
        <v>43738</v>
      </c>
      <c r="H162" s="656">
        <f>'Information Input'!$H$35</f>
        <v>43555</v>
      </c>
      <c r="I162" s="655" t="str">
        <f>'Information Input'!$J$22</f>
        <v>Quarterly</v>
      </c>
      <c r="J162" s="656">
        <f>'Information Input'!$H$30</f>
        <v>43555</v>
      </c>
      <c r="K162" s="655">
        <f>'Information Input'!$J$18</f>
        <v>2019</v>
      </c>
      <c r="L162" s="657" t="s">
        <v>365</v>
      </c>
      <c r="M162" s="658" t="s">
        <v>370</v>
      </c>
      <c r="N162" s="659" t="s">
        <v>462</v>
      </c>
      <c r="O162" s="660" t="s">
        <v>449</v>
      </c>
      <c r="P162" s="655">
        <v>10</v>
      </c>
      <c r="Q162" s="659" t="s">
        <v>292</v>
      </c>
      <c r="R162" s="659" t="s">
        <v>268</v>
      </c>
      <c r="S162" s="661">
        <f>'Report 1'!$E$18</f>
        <v>0</v>
      </c>
      <c r="T162" s="662">
        <f>'Report 1'!$E$28</f>
        <v>0</v>
      </c>
      <c r="U162" s="663">
        <f>'Report 1'!$E$114</f>
        <v>0</v>
      </c>
      <c r="AL162" s="664" t="s">
        <v>463</v>
      </c>
      <c r="AM162" s="665">
        <v>2</v>
      </c>
      <c r="AN162" s="665" t="str">
        <f>'Information Input'!$M$14</f>
        <v xml:space="preserve">      -      </v>
      </c>
      <c r="AO162" s="665" t="s">
        <v>27</v>
      </c>
      <c r="AP162" s="656">
        <f t="shared" si="58"/>
        <v>43739</v>
      </c>
      <c r="AQ162" s="656">
        <f t="shared" si="59"/>
        <v>43830</v>
      </c>
      <c r="AR162" s="656">
        <f>'Information Input'!$H$35</f>
        <v>43555</v>
      </c>
      <c r="AS162" s="665" t="str">
        <f>'Information Input'!$J$22</f>
        <v>Quarterly</v>
      </c>
      <c r="AT162" s="656">
        <f>'Information Input'!$H$30</f>
        <v>43555</v>
      </c>
      <c r="AU162" s="665">
        <f>'Information Input'!$J$18</f>
        <v>2019</v>
      </c>
      <c r="AV162" s="665">
        <v>208</v>
      </c>
      <c r="AW162" s="665" t="s">
        <v>370</v>
      </c>
      <c r="AX162" s="665" t="s">
        <v>462</v>
      </c>
      <c r="AY162" s="666" t="s">
        <v>446</v>
      </c>
      <c r="AZ162" s="665">
        <v>35</v>
      </c>
      <c r="BA162" s="667" t="s">
        <v>133</v>
      </c>
      <c r="BB162" s="661" t="s">
        <v>151</v>
      </c>
      <c r="BC162" s="668">
        <f>'Report 2'!$AC$42</f>
        <v>0</v>
      </c>
      <c r="BD162" s="668">
        <f>'Report 2'!$AD$42</f>
        <v>0</v>
      </c>
      <c r="BE162" s="668">
        <f>'Report 2'!$AE$42</f>
        <v>0</v>
      </c>
      <c r="BF162" s="668">
        <f>'Report 2'!$AF$42</f>
        <v>0</v>
      </c>
      <c r="BG162" s="668">
        <f>'Report 2'!$AG$42</f>
        <v>0</v>
      </c>
      <c r="BH162" s="668">
        <f>'Report 2'!$AH$42</f>
        <v>0</v>
      </c>
      <c r="BI162" s="668">
        <f>'Report 2'!$AI$42</f>
        <v>0</v>
      </c>
      <c r="CC162" s="660" t="s">
        <v>463</v>
      </c>
      <c r="CD162" s="1000" t="s">
        <v>447</v>
      </c>
      <c r="CE162" s="1000" t="str">
        <f>'Information Input'!$M$14</f>
        <v xml:space="preserve">      -      </v>
      </c>
      <c r="CF162" s="669" t="s">
        <v>27</v>
      </c>
      <c r="CG162" s="670">
        <f t="shared" si="55"/>
        <v>43739</v>
      </c>
      <c r="CH162" s="670">
        <f t="shared" si="56"/>
        <v>43830</v>
      </c>
      <c r="CI162" s="670">
        <f>'Information Input'!$H$35</f>
        <v>43555</v>
      </c>
      <c r="CJ162" s="669" t="str">
        <f>'Information Input'!$J$22</f>
        <v>Quarterly</v>
      </c>
      <c r="CK162" s="670">
        <f>'Information Input'!$H$30</f>
        <v>43555</v>
      </c>
      <c r="CL162" s="669">
        <f>'Information Input'!$J$18</f>
        <v>2019</v>
      </c>
      <c r="CM162" s="1001" t="s">
        <v>365</v>
      </c>
      <c r="CN162" s="1000" t="s">
        <v>370</v>
      </c>
      <c r="CO162" s="660" t="s">
        <v>462</v>
      </c>
      <c r="CP162" s="660" t="str">
        <f t="shared" si="63"/>
        <v>Health Care</v>
      </c>
      <c r="CQ162" s="669">
        <v>41</v>
      </c>
      <c r="CR162" s="660" t="s">
        <v>651</v>
      </c>
      <c r="CS162" s="660" t="s">
        <v>158</v>
      </c>
      <c r="CT162" s="1002">
        <f>'Report 1'!$F$18</f>
        <v>0</v>
      </c>
      <c r="CU162" s="1003">
        <f>SUMIF('Report 4A'!$G$16:$G$95,$CQ162,'Report 4A'!$N$16:$N$95)</f>
        <v>0</v>
      </c>
      <c r="CV162" s="1004">
        <f t="shared" si="60"/>
        <v>0</v>
      </c>
      <c r="CX162" s="664" t="s">
        <v>463</v>
      </c>
      <c r="CY162" s="655" t="s">
        <v>288</v>
      </c>
      <c r="CZ162" s="655" t="str">
        <f>'Information Input'!$M$14</f>
        <v xml:space="preserve">      -      </v>
      </c>
      <c r="DA162" s="656">
        <f>'Information Input'!$H$35</f>
        <v>43555</v>
      </c>
      <c r="DB162" s="655" t="str">
        <f>'Information Input'!$J$22</f>
        <v>Quarterly</v>
      </c>
      <c r="DC162" s="670">
        <f>'Information Input'!$H$30</f>
        <v>43555</v>
      </c>
      <c r="DD162" s="671" t="str">
        <f t="shared" si="46"/>
        <v>201809</v>
      </c>
      <c r="DE162" s="659" t="s">
        <v>462</v>
      </c>
      <c r="DF162" s="659" t="s">
        <v>458</v>
      </c>
      <c r="DG162" s="662">
        <f>'Report 5J'!$I$55</f>
        <v>0</v>
      </c>
      <c r="DH162" s="668">
        <f>'Report 5J'!$I$56</f>
        <v>0</v>
      </c>
      <c r="DI162" s="662">
        <f>'Report 5J'!$I$57</f>
        <v>0</v>
      </c>
      <c r="DJ162" s="662">
        <f>'Report 5J'!$I$58</f>
        <v>0</v>
      </c>
      <c r="DK162" s="662">
        <f>'Report 5J'!$I$59</f>
        <v>0</v>
      </c>
      <c r="DL162" s="662">
        <f>'Report 5J'!$I$60</f>
        <v>0</v>
      </c>
      <c r="DM162" s="662">
        <f>'Report 5J'!$I$61</f>
        <v>0</v>
      </c>
      <c r="DN162" s="662">
        <f>'Report 5J'!$I$62</f>
        <v>0</v>
      </c>
      <c r="DO162" s="662">
        <f>'Report 5J'!$I$63</f>
        <v>0</v>
      </c>
      <c r="DP162" s="662">
        <f>'Report 5J'!$I$64</f>
        <v>0</v>
      </c>
      <c r="DQ162" s="662">
        <f>'Report 5J'!$I$65</f>
        <v>0</v>
      </c>
    </row>
    <row r="163" spans="2:121">
      <c r="B163" s="653" t="s">
        <v>463</v>
      </c>
      <c r="C163" s="654">
        <v>1</v>
      </c>
      <c r="D163" s="655" t="str">
        <f>'Information Input'!$M$14</f>
        <v xml:space="preserve">      -      </v>
      </c>
      <c r="E163" s="655" t="s">
        <v>26</v>
      </c>
      <c r="F163" s="656">
        <f t="shared" si="64"/>
        <v>43647</v>
      </c>
      <c r="G163" s="656">
        <f t="shared" si="65"/>
        <v>43738</v>
      </c>
      <c r="H163" s="656">
        <f>'Information Input'!$H$35</f>
        <v>43555</v>
      </c>
      <c r="I163" s="655" t="str">
        <f>'Information Input'!$J$22</f>
        <v>Quarterly</v>
      </c>
      <c r="J163" s="656">
        <f>'Information Input'!$H$30</f>
        <v>43555</v>
      </c>
      <c r="K163" s="655">
        <f>'Information Input'!$J$18</f>
        <v>2019</v>
      </c>
      <c r="L163" s="657" t="s">
        <v>365</v>
      </c>
      <c r="M163" s="658" t="s">
        <v>370</v>
      </c>
      <c r="N163" s="659" t="s">
        <v>462</v>
      </c>
      <c r="O163" s="660" t="s">
        <v>446</v>
      </c>
      <c r="P163" s="655">
        <v>11</v>
      </c>
      <c r="Q163" s="667" t="s">
        <v>129</v>
      </c>
      <c r="R163" s="659" t="s">
        <v>152</v>
      </c>
      <c r="S163" s="661">
        <f>'Report 1'!$E$18</f>
        <v>0</v>
      </c>
      <c r="T163" s="662">
        <f>'Report 1'!$E$31</f>
        <v>0</v>
      </c>
      <c r="U163" s="663">
        <f>'Report 1'!$E$117</f>
        <v>0</v>
      </c>
      <c r="AL163" s="664" t="s">
        <v>463</v>
      </c>
      <c r="AM163" s="665">
        <v>2</v>
      </c>
      <c r="AN163" s="665" t="str">
        <f>'Information Input'!$M$14</f>
        <v xml:space="preserve">      -      </v>
      </c>
      <c r="AO163" s="665" t="s">
        <v>27</v>
      </c>
      <c r="AP163" s="656">
        <f t="shared" si="58"/>
        <v>43739</v>
      </c>
      <c r="AQ163" s="656">
        <f t="shared" si="59"/>
        <v>43830</v>
      </c>
      <c r="AR163" s="656">
        <f>'Information Input'!$H$35</f>
        <v>43555</v>
      </c>
      <c r="AS163" s="665" t="str">
        <f>'Information Input'!$J$22</f>
        <v>Quarterly</v>
      </c>
      <c r="AT163" s="656">
        <f>'Information Input'!$H$30</f>
        <v>43555</v>
      </c>
      <c r="AU163" s="665">
        <f>'Information Input'!$J$18</f>
        <v>2019</v>
      </c>
      <c r="AV163" s="665">
        <v>208</v>
      </c>
      <c r="AW163" s="665" t="s">
        <v>370</v>
      </c>
      <c r="AX163" s="665" t="s">
        <v>462</v>
      </c>
      <c r="AY163" s="666" t="s">
        <v>446</v>
      </c>
      <c r="AZ163" s="665">
        <v>36</v>
      </c>
      <c r="BA163" s="667" t="s">
        <v>552</v>
      </c>
      <c r="BB163" s="661" t="s">
        <v>151</v>
      </c>
      <c r="BC163" s="668">
        <f>'Report 2'!$AC$43</f>
        <v>0</v>
      </c>
      <c r="BD163" s="668">
        <f>'Report 2'!$AD$43</f>
        <v>0</v>
      </c>
      <c r="BE163" s="668">
        <f>'Report 2'!$AE$43</f>
        <v>0</v>
      </c>
      <c r="BF163" s="668">
        <f>'Report 2'!$AF$43</f>
        <v>0</v>
      </c>
      <c r="BG163" s="668">
        <f>'Report 2'!$AG$43</f>
        <v>0</v>
      </c>
      <c r="BH163" s="668">
        <f>'Report 2'!$AH$43</f>
        <v>0</v>
      </c>
      <c r="BI163" s="668">
        <f>'Report 2'!$AI$43</f>
        <v>0</v>
      </c>
      <c r="CC163" s="660" t="s">
        <v>463</v>
      </c>
      <c r="CD163" s="1000" t="s">
        <v>447</v>
      </c>
      <c r="CE163" s="1000" t="str">
        <f>'Information Input'!$M$14</f>
        <v xml:space="preserve">      -      </v>
      </c>
      <c r="CF163" s="669" t="s">
        <v>27</v>
      </c>
      <c r="CG163" s="670">
        <f t="shared" ref="CG163:CG165" si="66">DATE(CL163,10,1)</f>
        <v>43739</v>
      </c>
      <c r="CH163" s="670">
        <f t="shared" ref="CH163:CH165" si="67">DATE(CL163,12,31)</f>
        <v>43830</v>
      </c>
      <c r="CI163" s="670">
        <f>'Information Input'!$H$35</f>
        <v>43555</v>
      </c>
      <c r="CJ163" s="669" t="str">
        <f>'Information Input'!$J$22</f>
        <v>Quarterly</v>
      </c>
      <c r="CK163" s="670">
        <f>'Information Input'!$H$30</f>
        <v>43555</v>
      </c>
      <c r="CL163" s="669">
        <f>'Information Input'!$J$18</f>
        <v>2019</v>
      </c>
      <c r="CM163" s="1001" t="s">
        <v>365</v>
      </c>
      <c r="CN163" s="1000" t="s">
        <v>370</v>
      </c>
      <c r="CO163" s="660" t="s">
        <v>462</v>
      </c>
      <c r="CP163" s="660" t="str">
        <f t="shared" ref="CP163" si="68">CP123</f>
        <v>Health Care</v>
      </c>
      <c r="CQ163" s="669">
        <v>42</v>
      </c>
      <c r="CR163" s="660" t="s">
        <v>617</v>
      </c>
      <c r="CS163" s="660" t="s">
        <v>156</v>
      </c>
      <c r="CT163" s="1002">
        <f>'Report 1'!$F$18</f>
        <v>0</v>
      </c>
      <c r="CU163" s="1003">
        <f>SUMIF('Report 4A'!$G$16:$G$95,$CQ163,'Report 4A'!$N$16:$N$95)</f>
        <v>0</v>
      </c>
      <c r="CV163" s="1004">
        <f t="shared" ref="CV163:CV165" si="69">IF(CT163&lt;&gt;0,CU163/CT163,0)</f>
        <v>0</v>
      </c>
      <c r="CX163" s="664" t="s">
        <v>463</v>
      </c>
      <c r="CY163" s="655" t="s">
        <v>288</v>
      </c>
      <c r="CZ163" s="655" t="str">
        <f>'Information Input'!$M$14</f>
        <v xml:space="preserve">      -      </v>
      </c>
      <c r="DA163" s="656">
        <f>'Information Input'!$H$35</f>
        <v>43555</v>
      </c>
      <c r="DB163" s="655" t="str">
        <f>'Information Input'!$J$22</f>
        <v>Quarterly</v>
      </c>
      <c r="DC163" s="670">
        <f>'Information Input'!$H$30</f>
        <v>43555</v>
      </c>
      <c r="DD163" s="671" t="str">
        <f t="shared" si="46"/>
        <v>201808</v>
      </c>
      <c r="DE163" s="659" t="s">
        <v>462</v>
      </c>
      <c r="DF163" s="659" t="s">
        <v>458</v>
      </c>
      <c r="DG163" s="662">
        <f>'Report 5J'!$J$55</f>
        <v>0</v>
      </c>
      <c r="DH163" s="668">
        <f>'Report 5J'!$J$56</f>
        <v>0</v>
      </c>
      <c r="DI163" s="662">
        <f>'Report 5J'!$J$57</f>
        <v>0</v>
      </c>
      <c r="DJ163" s="662">
        <f>'Report 5J'!$J$58</f>
        <v>0</v>
      </c>
      <c r="DK163" s="662">
        <f>'Report 5J'!$J$59</f>
        <v>0</v>
      </c>
      <c r="DL163" s="662">
        <f>'Report 5J'!$J$60</f>
        <v>0</v>
      </c>
      <c r="DM163" s="662">
        <f>'Report 5J'!$J$61</f>
        <v>0</v>
      </c>
      <c r="DN163" s="662">
        <f>'Report 5J'!$J$62</f>
        <v>0</v>
      </c>
      <c r="DO163" s="662">
        <f>'Report 5J'!$J$63</f>
        <v>0</v>
      </c>
      <c r="DP163" s="662">
        <f>'Report 5J'!$J$64</f>
        <v>0</v>
      </c>
      <c r="DQ163" s="662">
        <f>'Report 5J'!$J$65</f>
        <v>0</v>
      </c>
    </row>
    <row r="164" spans="2:121">
      <c r="B164" s="653" t="s">
        <v>463</v>
      </c>
      <c r="C164" s="654">
        <v>1</v>
      </c>
      <c r="D164" s="655" t="str">
        <f>'Information Input'!$M$14</f>
        <v xml:space="preserve">      -      </v>
      </c>
      <c r="E164" s="655" t="s">
        <v>26</v>
      </c>
      <c r="F164" s="656">
        <f t="shared" si="64"/>
        <v>43647</v>
      </c>
      <c r="G164" s="656">
        <f t="shared" si="65"/>
        <v>43738</v>
      </c>
      <c r="H164" s="656">
        <f>'Information Input'!$H$35</f>
        <v>43555</v>
      </c>
      <c r="I164" s="655" t="str">
        <f>'Information Input'!$J$22</f>
        <v>Quarterly</v>
      </c>
      <c r="J164" s="656">
        <f>'Information Input'!$H$30</f>
        <v>43555</v>
      </c>
      <c r="K164" s="655">
        <f>'Information Input'!$J$18</f>
        <v>2019</v>
      </c>
      <c r="L164" s="657" t="s">
        <v>365</v>
      </c>
      <c r="M164" s="658" t="s">
        <v>370</v>
      </c>
      <c r="N164" s="659" t="s">
        <v>462</v>
      </c>
      <c r="O164" s="660" t="s">
        <v>446</v>
      </c>
      <c r="P164" s="655">
        <v>12</v>
      </c>
      <c r="Q164" s="667" t="s">
        <v>108</v>
      </c>
      <c r="R164" s="659" t="s">
        <v>152</v>
      </c>
      <c r="S164" s="661">
        <f>'Report 1'!$E$18</f>
        <v>0</v>
      </c>
      <c r="T164" s="662">
        <f>'Report 1'!$E$32</f>
        <v>0</v>
      </c>
      <c r="U164" s="663">
        <f>'Report 1'!$E$118</f>
        <v>0</v>
      </c>
      <c r="AL164" s="664" t="s">
        <v>463</v>
      </c>
      <c r="AM164" s="665">
        <v>2</v>
      </c>
      <c r="AN164" s="665" t="str">
        <f>'Information Input'!$M$14</f>
        <v xml:space="preserve">      -      </v>
      </c>
      <c r="AO164" s="665" t="s">
        <v>27</v>
      </c>
      <c r="AP164" s="656">
        <f t="shared" si="58"/>
        <v>43739</v>
      </c>
      <c r="AQ164" s="656">
        <f t="shared" si="59"/>
        <v>43830</v>
      </c>
      <c r="AR164" s="656">
        <f>'Information Input'!$H$35</f>
        <v>43555</v>
      </c>
      <c r="AS164" s="665" t="str">
        <f>'Information Input'!$J$22</f>
        <v>Quarterly</v>
      </c>
      <c r="AT164" s="656">
        <f>'Information Input'!$H$30</f>
        <v>43555</v>
      </c>
      <c r="AU164" s="665">
        <f>'Information Input'!$J$18</f>
        <v>2019</v>
      </c>
      <c r="AV164" s="665">
        <v>208</v>
      </c>
      <c r="AW164" s="665" t="s">
        <v>370</v>
      </c>
      <c r="AX164" s="665" t="s">
        <v>462</v>
      </c>
      <c r="AY164" s="666" t="s">
        <v>446</v>
      </c>
      <c r="AZ164" s="665">
        <v>37</v>
      </c>
      <c r="BA164" s="667" t="s">
        <v>553</v>
      </c>
      <c r="BB164" s="661" t="s">
        <v>152</v>
      </c>
      <c r="BC164" s="668">
        <f>'Report 2'!$AC$44</f>
        <v>0</v>
      </c>
      <c r="BD164" s="668">
        <f>'Report 2'!$AD$44</f>
        <v>0</v>
      </c>
      <c r="BE164" s="668">
        <f>'Report 2'!$AE$44</f>
        <v>0</v>
      </c>
      <c r="BF164" s="668">
        <f>'Report 2'!$AF$44</f>
        <v>0</v>
      </c>
      <c r="BG164" s="668">
        <f>'Report 2'!$AG$44</f>
        <v>0</v>
      </c>
      <c r="BH164" s="668">
        <f>'Report 2'!$AH$44</f>
        <v>0</v>
      </c>
      <c r="BI164" s="668">
        <f>'Report 2'!$AI$44</f>
        <v>0</v>
      </c>
      <c r="CC164" s="660" t="s">
        <v>463</v>
      </c>
      <c r="CD164" s="1000" t="s">
        <v>447</v>
      </c>
      <c r="CE164" s="1000" t="str">
        <f>'Information Input'!$M$14</f>
        <v xml:space="preserve">      -      </v>
      </c>
      <c r="CF164" s="669" t="s">
        <v>27</v>
      </c>
      <c r="CG164" s="670">
        <f t="shared" si="66"/>
        <v>43739</v>
      </c>
      <c r="CH164" s="670">
        <f t="shared" si="67"/>
        <v>43830</v>
      </c>
      <c r="CI164" s="670">
        <f>'Information Input'!$H$35</f>
        <v>43555</v>
      </c>
      <c r="CJ164" s="669" t="str">
        <f>'Information Input'!$J$22</f>
        <v>Quarterly</v>
      </c>
      <c r="CK164" s="670">
        <f>'Information Input'!$H$30</f>
        <v>43555</v>
      </c>
      <c r="CL164" s="669">
        <f>'Information Input'!$J$18</f>
        <v>2019</v>
      </c>
      <c r="CM164" s="1001" t="s">
        <v>365</v>
      </c>
      <c r="CN164" s="1000" t="s">
        <v>370</v>
      </c>
      <c r="CO164" s="660" t="s">
        <v>462</v>
      </c>
      <c r="CP164" s="660" t="str">
        <f t="shared" ref="CP164" si="70">CP124</f>
        <v>Health Care</v>
      </c>
      <c r="CQ164" s="669">
        <v>43</v>
      </c>
      <c r="CR164" s="660" t="s">
        <v>644</v>
      </c>
      <c r="CS164" s="660" t="s">
        <v>156</v>
      </c>
      <c r="CT164" s="1002">
        <f>'Report 1'!$F$18</f>
        <v>0</v>
      </c>
      <c r="CU164" s="1003">
        <f>SUMIF('Report 4A'!$G$16:$G$95,$CQ164,'Report 4A'!$N$16:$N$95)</f>
        <v>0</v>
      </c>
      <c r="CV164" s="1004">
        <f t="shared" si="69"/>
        <v>0</v>
      </c>
      <c r="CX164" s="664" t="s">
        <v>463</v>
      </c>
      <c r="CY164" s="655" t="s">
        <v>288</v>
      </c>
      <c r="CZ164" s="655" t="str">
        <f>'Information Input'!$M$14</f>
        <v xml:space="preserve">      -      </v>
      </c>
      <c r="DA164" s="656">
        <f>'Information Input'!$H$35</f>
        <v>43555</v>
      </c>
      <c r="DB164" s="655" t="str">
        <f>'Information Input'!$J$22</f>
        <v>Quarterly</v>
      </c>
      <c r="DC164" s="670">
        <f>'Information Input'!$H$30</f>
        <v>43555</v>
      </c>
      <c r="DD164" s="671" t="str">
        <f t="shared" si="46"/>
        <v>201807</v>
      </c>
      <c r="DE164" s="659" t="s">
        <v>462</v>
      </c>
      <c r="DF164" s="659" t="s">
        <v>458</v>
      </c>
      <c r="DG164" s="662">
        <f>'Report 5J'!$K$55</f>
        <v>0</v>
      </c>
      <c r="DH164" s="668">
        <f>'Report 5J'!$K$56</f>
        <v>0</v>
      </c>
      <c r="DI164" s="662">
        <f>'Report 5J'!$K$57</f>
        <v>0</v>
      </c>
      <c r="DJ164" s="662">
        <f>'Report 5J'!$K$58</f>
        <v>0</v>
      </c>
      <c r="DK164" s="662">
        <f>'Report 5J'!$K$59</f>
        <v>0</v>
      </c>
      <c r="DL164" s="662">
        <f>'Report 5J'!$K$60</f>
        <v>0</v>
      </c>
      <c r="DM164" s="662">
        <f>'Report 5J'!$K$61</f>
        <v>0</v>
      </c>
      <c r="DN164" s="662">
        <f>'Report 5J'!$K$62</f>
        <v>0</v>
      </c>
      <c r="DO164" s="662">
        <f>'Report 5J'!$K$63</f>
        <v>0</v>
      </c>
      <c r="DP164" s="662">
        <f>'Report 5J'!$K$64</f>
        <v>0</v>
      </c>
      <c r="DQ164" s="662">
        <f>'Report 5J'!$K$65</f>
        <v>0</v>
      </c>
    </row>
    <row r="165" spans="2:121">
      <c r="B165" s="653" t="s">
        <v>463</v>
      </c>
      <c r="C165" s="654">
        <v>1</v>
      </c>
      <c r="D165" s="655" t="str">
        <f>'Information Input'!$M$14</f>
        <v xml:space="preserve">      -      </v>
      </c>
      <c r="E165" s="655" t="s">
        <v>26</v>
      </c>
      <c r="F165" s="656">
        <f t="shared" si="64"/>
        <v>43647</v>
      </c>
      <c r="G165" s="656">
        <f t="shared" si="65"/>
        <v>43738</v>
      </c>
      <c r="H165" s="656">
        <f>'Information Input'!$H$35</f>
        <v>43555</v>
      </c>
      <c r="I165" s="655" t="str">
        <f>'Information Input'!$J$22</f>
        <v>Quarterly</v>
      </c>
      <c r="J165" s="656">
        <f>'Information Input'!$H$30</f>
        <v>43555</v>
      </c>
      <c r="K165" s="655">
        <f>'Information Input'!$J$18</f>
        <v>2019</v>
      </c>
      <c r="L165" s="657" t="s">
        <v>365</v>
      </c>
      <c r="M165" s="658" t="s">
        <v>370</v>
      </c>
      <c r="N165" s="659" t="s">
        <v>462</v>
      </c>
      <c r="O165" s="660" t="s">
        <v>446</v>
      </c>
      <c r="P165" s="655">
        <v>13</v>
      </c>
      <c r="Q165" s="667" t="s">
        <v>109</v>
      </c>
      <c r="R165" s="659" t="s">
        <v>154</v>
      </c>
      <c r="S165" s="661">
        <f>'Report 1'!$E$18</f>
        <v>0</v>
      </c>
      <c r="T165" s="662">
        <f>'Report 1'!$E$33</f>
        <v>0</v>
      </c>
      <c r="U165" s="663">
        <f>'Report 1'!$E$119</f>
        <v>0</v>
      </c>
      <c r="AL165" s="664" t="s">
        <v>463</v>
      </c>
      <c r="AM165" s="665">
        <v>2</v>
      </c>
      <c r="AN165" s="665" t="str">
        <f>'Information Input'!$M$14</f>
        <v xml:space="preserve">      -      </v>
      </c>
      <c r="AO165" s="665" t="s">
        <v>27</v>
      </c>
      <c r="AP165" s="656">
        <f t="shared" si="58"/>
        <v>43739</v>
      </c>
      <c r="AQ165" s="656">
        <f t="shared" si="59"/>
        <v>43830</v>
      </c>
      <c r="AR165" s="656">
        <f>'Information Input'!$H$35</f>
        <v>43555</v>
      </c>
      <c r="AS165" s="665" t="str">
        <f>'Information Input'!$J$22</f>
        <v>Quarterly</v>
      </c>
      <c r="AT165" s="656">
        <f>'Information Input'!$H$30</f>
        <v>43555</v>
      </c>
      <c r="AU165" s="665">
        <f>'Information Input'!$J$18</f>
        <v>2019</v>
      </c>
      <c r="AV165" s="665">
        <v>208</v>
      </c>
      <c r="AW165" s="665" t="s">
        <v>370</v>
      </c>
      <c r="AX165" s="665" t="s">
        <v>462</v>
      </c>
      <c r="AY165" s="666" t="s">
        <v>446</v>
      </c>
      <c r="AZ165" s="665">
        <v>38</v>
      </c>
      <c r="BA165" s="667" t="s">
        <v>554</v>
      </c>
      <c r="BB165" s="661" t="s">
        <v>156</v>
      </c>
      <c r="BC165" s="668">
        <f>'Report 2'!$AC$45</f>
        <v>0</v>
      </c>
      <c r="BD165" s="668">
        <f>'Report 2'!$AD$45</f>
        <v>0</v>
      </c>
      <c r="BE165" s="668">
        <f>'Report 2'!$AE$45</f>
        <v>0</v>
      </c>
      <c r="BF165" s="668">
        <f>'Report 2'!$AF$45</f>
        <v>0</v>
      </c>
      <c r="BG165" s="668">
        <f>'Report 2'!$AG$45</f>
        <v>0</v>
      </c>
      <c r="BH165" s="668">
        <f>'Report 2'!$AH$45</f>
        <v>0</v>
      </c>
      <c r="BI165" s="668">
        <f>'Report 2'!$AI$45</f>
        <v>0</v>
      </c>
      <c r="CC165" s="660" t="s">
        <v>463</v>
      </c>
      <c r="CD165" s="1000" t="s">
        <v>447</v>
      </c>
      <c r="CE165" s="1000" t="str">
        <f>'Information Input'!$M$14</f>
        <v xml:space="preserve">      -      </v>
      </c>
      <c r="CF165" s="669" t="s">
        <v>27</v>
      </c>
      <c r="CG165" s="670">
        <f t="shared" si="66"/>
        <v>43739</v>
      </c>
      <c r="CH165" s="670">
        <f t="shared" si="67"/>
        <v>43830</v>
      </c>
      <c r="CI165" s="670">
        <f>'Information Input'!$H$35</f>
        <v>43555</v>
      </c>
      <c r="CJ165" s="669" t="str">
        <f>'Information Input'!$J$22</f>
        <v>Quarterly</v>
      </c>
      <c r="CK165" s="670">
        <f>'Information Input'!$H$30</f>
        <v>43555</v>
      </c>
      <c r="CL165" s="669">
        <f>'Information Input'!$J$18</f>
        <v>2019</v>
      </c>
      <c r="CM165" s="1001" t="s">
        <v>365</v>
      </c>
      <c r="CN165" s="1000" t="s">
        <v>370</v>
      </c>
      <c r="CO165" s="660" t="s">
        <v>462</v>
      </c>
      <c r="CP165" s="660" t="str">
        <f t="shared" ref="CP165" si="71">CP125</f>
        <v>Additional Health Care</v>
      </c>
      <c r="CQ165" s="669">
        <v>45</v>
      </c>
      <c r="CR165" s="660" t="s">
        <v>166</v>
      </c>
      <c r="CS165" s="660" t="s">
        <v>268</v>
      </c>
      <c r="CT165" s="1002">
        <f>'Report 1'!$F$18</f>
        <v>0</v>
      </c>
      <c r="CU165" s="1003">
        <f>SUMIF('Report 4A'!$G$16:$G$95,$CQ165,'Report 4A'!$N$16:$N$95)</f>
        <v>0</v>
      </c>
      <c r="CV165" s="1004">
        <f t="shared" si="69"/>
        <v>0</v>
      </c>
      <c r="CX165" s="664" t="s">
        <v>463</v>
      </c>
      <c r="CY165" s="655" t="s">
        <v>288</v>
      </c>
      <c r="CZ165" s="655" t="str">
        <f>'Information Input'!$M$14</f>
        <v xml:space="preserve">      -      </v>
      </c>
      <c r="DA165" s="656">
        <f>'Information Input'!$H$35</f>
        <v>43555</v>
      </c>
      <c r="DB165" s="655" t="str">
        <f>'Information Input'!$J$22</f>
        <v>Quarterly</v>
      </c>
      <c r="DC165" s="670">
        <f>'Information Input'!$H$30</f>
        <v>43555</v>
      </c>
      <c r="DD165" s="671" t="str">
        <f t="shared" si="46"/>
        <v>201806</v>
      </c>
      <c r="DE165" s="659" t="s">
        <v>462</v>
      </c>
      <c r="DF165" s="659" t="s">
        <v>458</v>
      </c>
      <c r="DG165" s="662">
        <f>'Report 5J'!$L$55</f>
        <v>0</v>
      </c>
      <c r="DH165" s="668">
        <f>'Report 5J'!$L$56</f>
        <v>0</v>
      </c>
      <c r="DI165" s="662">
        <f>'Report 5J'!$L$57</f>
        <v>0</v>
      </c>
      <c r="DJ165" s="662">
        <f>'Report 5J'!$L$58</f>
        <v>0</v>
      </c>
      <c r="DK165" s="662">
        <f>'Report 5J'!$L$59</f>
        <v>0</v>
      </c>
      <c r="DL165" s="662">
        <f>'Report 5J'!$L$60</f>
        <v>0</v>
      </c>
      <c r="DM165" s="662">
        <f>'Report 5J'!$L$61</f>
        <v>0</v>
      </c>
      <c r="DN165" s="662">
        <f>'Report 5J'!$L$62</f>
        <v>0</v>
      </c>
      <c r="DO165" s="662">
        <f>'Report 5J'!$L$63</f>
        <v>0</v>
      </c>
      <c r="DP165" s="662">
        <f>'Report 5J'!$L$64</f>
        <v>0</v>
      </c>
      <c r="DQ165" s="662">
        <f>'Report 5J'!$L$65</f>
        <v>0</v>
      </c>
    </row>
    <row r="166" spans="2:121">
      <c r="B166" s="653" t="s">
        <v>463</v>
      </c>
      <c r="C166" s="654">
        <v>1</v>
      </c>
      <c r="D166" s="655" t="str">
        <f>'Information Input'!$M$14</f>
        <v xml:space="preserve">      -      </v>
      </c>
      <c r="E166" s="655" t="s">
        <v>26</v>
      </c>
      <c r="F166" s="656">
        <f t="shared" si="64"/>
        <v>43647</v>
      </c>
      <c r="G166" s="656">
        <f t="shared" si="65"/>
        <v>43738</v>
      </c>
      <c r="H166" s="656">
        <f>'Information Input'!$H$35</f>
        <v>43555</v>
      </c>
      <c r="I166" s="655" t="str">
        <f>'Information Input'!$J$22</f>
        <v>Quarterly</v>
      </c>
      <c r="J166" s="656">
        <f>'Information Input'!$H$30</f>
        <v>43555</v>
      </c>
      <c r="K166" s="655">
        <f>'Information Input'!$J$18</f>
        <v>2019</v>
      </c>
      <c r="L166" s="657" t="s">
        <v>365</v>
      </c>
      <c r="M166" s="658" t="s">
        <v>370</v>
      </c>
      <c r="N166" s="659" t="s">
        <v>462</v>
      </c>
      <c r="O166" s="660" t="s">
        <v>446</v>
      </c>
      <c r="P166" s="655">
        <v>14</v>
      </c>
      <c r="Q166" s="667" t="s">
        <v>537</v>
      </c>
      <c r="R166" s="659" t="s">
        <v>156</v>
      </c>
      <c r="S166" s="661">
        <f>'Report 1'!$E$18</f>
        <v>0</v>
      </c>
      <c r="T166" s="662">
        <f>'Report 1'!$E$34</f>
        <v>0</v>
      </c>
      <c r="U166" s="663">
        <f>'Report 1'!$E$120</f>
        <v>0</v>
      </c>
      <c r="AL166" s="664" t="s">
        <v>463</v>
      </c>
      <c r="AM166" s="665">
        <v>2</v>
      </c>
      <c r="AN166" s="665" t="str">
        <f>'Information Input'!$M$14</f>
        <v xml:space="preserve">      -      </v>
      </c>
      <c r="AO166" s="665" t="s">
        <v>27</v>
      </c>
      <c r="AP166" s="656">
        <f t="shared" si="58"/>
        <v>43739</v>
      </c>
      <c r="AQ166" s="656">
        <f t="shared" si="59"/>
        <v>43830</v>
      </c>
      <c r="AR166" s="656">
        <f>'Information Input'!$H$35</f>
        <v>43555</v>
      </c>
      <c r="AS166" s="665" t="str">
        <f>'Information Input'!$J$22</f>
        <v>Quarterly</v>
      </c>
      <c r="AT166" s="656">
        <f>'Information Input'!$H$30</f>
        <v>43555</v>
      </c>
      <c r="AU166" s="665">
        <f>'Information Input'!$J$18</f>
        <v>2019</v>
      </c>
      <c r="AV166" s="665">
        <v>208</v>
      </c>
      <c r="AW166" s="665" t="s">
        <v>370</v>
      </c>
      <c r="AX166" s="665" t="s">
        <v>462</v>
      </c>
      <c r="AY166" s="666" t="s">
        <v>446</v>
      </c>
      <c r="AZ166" s="665">
        <v>39</v>
      </c>
      <c r="BA166" s="659" t="s">
        <v>649</v>
      </c>
      <c r="BB166" s="661" t="s">
        <v>156</v>
      </c>
      <c r="BC166" s="668">
        <f>'Report 2'!$AC$46</f>
        <v>0</v>
      </c>
      <c r="BD166" s="668">
        <f>'Report 2'!$AD$46</f>
        <v>0</v>
      </c>
      <c r="BE166" s="668">
        <f>'Report 2'!$AE$46</f>
        <v>0</v>
      </c>
      <c r="BF166" s="668">
        <f>'Report 2'!$AF$46</f>
        <v>0</v>
      </c>
      <c r="BG166" s="668">
        <f>'Report 2'!$AG$46</f>
        <v>0</v>
      </c>
      <c r="BH166" s="668">
        <f>'Report 2'!$AH$46</f>
        <v>0</v>
      </c>
      <c r="BI166" s="668">
        <f>'Report 2'!$AI$46</f>
        <v>0</v>
      </c>
      <c r="CC166" s="660" t="s">
        <v>463</v>
      </c>
      <c r="CD166" s="1000" t="s">
        <v>447</v>
      </c>
      <c r="CE166" s="1000" t="str">
        <f>'Information Input'!$M$14</f>
        <v xml:space="preserve">      -      </v>
      </c>
      <c r="CF166" s="669" t="s">
        <v>27</v>
      </c>
      <c r="CG166" s="670">
        <f t="shared" si="55"/>
        <v>43739</v>
      </c>
      <c r="CH166" s="670">
        <f t="shared" si="56"/>
        <v>43830</v>
      </c>
      <c r="CI166" s="670">
        <f>'Information Input'!$H$35</f>
        <v>43555</v>
      </c>
      <c r="CJ166" s="669" t="str">
        <f>'Information Input'!$J$22</f>
        <v>Quarterly</v>
      </c>
      <c r="CK166" s="670">
        <f>'Information Input'!$H$30</f>
        <v>43555</v>
      </c>
      <c r="CL166" s="669">
        <f>'Information Input'!$J$18</f>
        <v>2019</v>
      </c>
      <c r="CM166" s="1001" t="s">
        <v>365</v>
      </c>
      <c r="CN166" s="1000" t="s">
        <v>370</v>
      </c>
      <c r="CO166" s="660" t="s">
        <v>462</v>
      </c>
      <c r="CP166" s="660" t="str">
        <f t="shared" si="63"/>
        <v>Additional Health Care</v>
      </c>
      <c r="CQ166" s="669">
        <v>46</v>
      </c>
      <c r="CR166" s="660" t="s">
        <v>555</v>
      </c>
      <c r="CS166" s="660" t="s">
        <v>268</v>
      </c>
      <c r="CT166" s="1002">
        <f>'Report 1'!$F$18</f>
        <v>0</v>
      </c>
      <c r="CU166" s="1003">
        <f>SUMIF('Report 4A'!$G$16:$G$95,$CQ166,'Report 4A'!$N$16:$N$95)</f>
        <v>0</v>
      </c>
      <c r="CV166" s="1004">
        <f t="shared" si="60"/>
        <v>0</v>
      </c>
      <c r="CX166" s="664" t="s">
        <v>463</v>
      </c>
      <c r="CY166" s="655" t="s">
        <v>288</v>
      </c>
      <c r="CZ166" s="655" t="str">
        <f>'Information Input'!$M$14</f>
        <v xml:space="preserve">      -      </v>
      </c>
      <c r="DA166" s="656">
        <f>'Information Input'!$H$35</f>
        <v>43555</v>
      </c>
      <c r="DB166" s="655" t="str">
        <f>'Information Input'!$J$22</f>
        <v>Quarterly</v>
      </c>
      <c r="DC166" s="670">
        <f>'Information Input'!$H$30</f>
        <v>43555</v>
      </c>
      <c r="DD166" s="671" t="str">
        <f t="shared" si="46"/>
        <v>201805</v>
      </c>
      <c r="DE166" s="659" t="s">
        <v>462</v>
      </c>
      <c r="DF166" s="659" t="s">
        <v>458</v>
      </c>
      <c r="DG166" s="662">
        <f>'Report 5J'!$M$55</f>
        <v>0</v>
      </c>
      <c r="DH166" s="668">
        <f>'Report 5J'!$M$56</f>
        <v>0</v>
      </c>
      <c r="DI166" s="662">
        <f>'Report 5J'!$M$57</f>
        <v>0</v>
      </c>
      <c r="DJ166" s="662">
        <f>'Report 5J'!$M$58</f>
        <v>0</v>
      </c>
      <c r="DK166" s="662">
        <f>'Report 5J'!$M$59</f>
        <v>0</v>
      </c>
      <c r="DL166" s="662">
        <f>'Report 5J'!$M$60</f>
        <v>0</v>
      </c>
      <c r="DM166" s="662">
        <f>'Report 5J'!$M$61</f>
        <v>0</v>
      </c>
      <c r="DN166" s="662">
        <f>'Report 5J'!$M$62</f>
        <v>0</v>
      </c>
      <c r="DO166" s="662">
        <f>'Report 5J'!$M$63</f>
        <v>0</v>
      </c>
      <c r="DP166" s="662">
        <f>'Report 5J'!$M$64</f>
        <v>0</v>
      </c>
      <c r="DQ166" s="662">
        <f>'Report 5J'!$M$65</f>
        <v>0</v>
      </c>
    </row>
    <row r="167" spans="2:121">
      <c r="B167" s="653" t="s">
        <v>463</v>
      </c>
      <c r="C167" s="654">
        <v>1</v>
      </c>
      <c r="D167" s="655" t="str">
        <f>'Information Input'!$M$14</f>
        <v xml:space="preserve">      -      </v>
      </c>
      <c r="E167" s="655" t="s">
        <v>26</v>
      </c>
      <c r="F167" s="656">
        <f t="shared" si="64"/>
        <v>43647</v>
      </c>
      <c r="G167" s="656">
        <f t="shared" si="65"/>
        <v>43738</v>
      </c>
      <c r="H167" s="656">
        <f>'Information Input'!$H$35</f>
        <v>43555</v>
      </c>
      <c r="I167" s="655" t="str">
        <f>'Information Input'!$J$22</f>
        <v>Quarterly</v>
      </c>
      <c r="J167" s="656">
        <f>'Information Input'!$H$30</f>
        <v>43555</v>
      </c>
      <c r="K167" s="655">
        <f>'Information Input'!$J$18</f>
        <v>2019</v>
      </c>
      <c r="L167" s="657" t="s">
        <v>365</v>
      </c>
      <c r="M167" s="658" t="s">
        <v>370</v>
      </c>
      <c r="N167" s="659" t="s">
        <v>462</v>
      </c>
      <c r="O167" s="660" t="s">
        <v>446</v>
      </c>
      <c r="P167" s="655">
        <v>15</v>
      </c>
      <c r="Q167" s="667" t="s">
        <v>110</v>
      </c>
      <c r="R167" s="659" t="s">
        <v>157</v>
      </c>
      <c r="S167" s="661">
        <f>'Report 1'!$E$18</f>
        <v>0</v>
      </c>
      <c r="T167" s="662">
        <f>'Report 1'!$E$35</f>
        <v>0</v>
      </c>
      <c r="U167" s="663">
        <f>'Report 1'!$E$121</f>
        <v>0</v>
      </c>
      <c r="AL167" s="664" t="s">
        <v>463</v>
      </c>
      <c r="AM167" s="665">
        <v>2</v>
      </c>
      <c r="AN167" s="665" t="str">
        <f>'Information Input'!$M$14</f>
        <v xml:space="preserve">      -      </v>
      </c>
      <c r="AO167" s="665" t="s">
        <v>27</v>
      </c>
      <c r="AP167" s="656">
        <f t="shared" si="58"/>
        <v>43739</v>
      </c>
      <c r="AQ167" s="656">
        <f t="shared" si="59"/>
        <v>43830</v>
      </c>
      <c r="AR167" s="656">
        <f>'Information Input'!$H$35</f>
        <v>43555</v>
      </c>
      <c r="AS167" s="665" t="str">
        <f>'Information Input'!$J$22</f>
        <v>Quarterly</v>
      </c>
      <c r="AT167" s="656">
        <f>'Information Input'!$H$30</f>
        <v>43555</v>
      </c>
      <c r="AU167" s="665">
        <f>'Information Input'!$J$18</f>
        <v>2019</v>
      </c>
      <c r="AV167" s="665">
        <v>208</v>
      </c>
      <c r="AW167" s="665" t="s">
        <v>370</v>
      </c>
      <c r="AX167" s="665" t="s">
        <v>462</v>
      </c>
      <c r="AY167" s="666" t="s">
        <v>446</v>
      </c>
      <c r="AZ167" s="665">
        <v>40</v>
      </c>
      <c r="BA167" s="659" t="s">
        <v>650</v>
      </c>
      <c r="BB167" s="661" t="s">
        <v>158</v>
      </c>
      <c r="BC167" s="668">
        <f>'Report 2'!$AC$47</f>
        <v>0</v>
      </c>
      <c r="BD167" s="668">
        <f>'Report 2'!$AD$47</f>
        <v>0</v>
      </c>
      <c r="BE167" s="668">
        <f>'Report 2'!$AE$47</f>
        <v>0</v>
      </c>
      <c r="BF167" s="668">
        <f>'Report 2'!$AF$47</f>
        <v>0</v>
      </c>
      <c r="BG167" s="668">
        <f>'Report 2'!$AG$47</f>
        <v>0</v>
      </c>
      <c r="BH167" s="668">
        <f>'Report 2'!$AH$47</f>
        <v>0</v>
      </c>
      <c r="BI167" s="668">
        <f>'Report 2'!$AI$47</f>
        <v>0</v>
      </c>
      <c r="CC167" s="660" t="s">
        <v>463</v>
      </c>
      <c r="CD167" s="1000" t="s">
        <v>447</v>
      </c>
      <c r="CE167" s="1000" t="str">
        <f>'Information Input'!$M$14</f>
        <v xml:space="preserve">      -      </v>
      </c>
      <c r="CF167" s="669" t="s">
        <v>27</v>
      </c>
      <c r="CG167" s="670">
        <f t="shared" si="55"/>
        <v>43739</v>
      </c>
      <c r="CH167" s="670">
        <f t="shared" si="56"/>
        <v>43830</v>
      </c>
      <c r="CI167" s="670">
        <f>'Information Input'!$H$35</f>
        <v>43555</v>
      </c>
      <c r="CJ167" s="669" t="str">
        <f>'Information Input'!$J$22</f>
        <v>Quarterly</v>
      </c>
      <c r="CK167" s="670">
        <f>'Information Input'!$H$30</f>
        <v>43555</v>
      </c>
      <c r="CL167" s="669">
        <f>'Information Input'!$J$18</f>
        <v>2019</v>
      </c>
      <c r="CM167" s="1001" t="s">
        <v>365</v>
      </c>
      <c r="CN167" s="1000" t="s">
        <v>370</v>
      </c>
      <c r="CO167" s="660" t="s">
        <v>462</v>
      </c>
      <c r="CP167" s="660" t="str">
        <f t="shared" si="63"/>
        <v>Additional Health Care</v>
      </c>
      <c r="CQ167" s="669">
        <v>47</v>
      </c>
      <c r="CR167" s="660" t="s">
        <v>293</v>
      </c>
      <c r="CS167" s="660" t="s">
        <v>268</v>
      </c>
      <c r="CT167" s="1002">
        <f>'Report 1'!$F$18</f>
        <v>0</v>
      </c>
      <c r="CU167" s="1003">
        <f>SUMIF('Report 4A'!$G$16:$G$95,$CQ167,'Report 4A'!$N$16:$N$95)</f>
        <v>0</v>
      </c>
      <c r="CV167" s="1004">
        <f t="shared" si="60"/>
        <v>0</v>
      </c>
      <c r="CX167" s="664" t="s">
        <v>463</v>
      </c>
      <c r="CY167" s="655" t="s">
        <v>288</v>
      </c>
      <c r="CZ167" s="655" t="str">
        <f>'Information Input'!$M$14</f>
        <v xml:space="preserve">      -      </v>
      </c>
      <c r="DA167" s="656">
        <f>'Information Input'!$H$35</f>
        <v>43555</v>
      </c>
      <c r="DB167" s="655" t="str">
        <f>'Information Input'!$J$22</f>
        <v>Quarterly</v>
      </c>
      <c r="DC167" s="670">
        <f>'Information Input'!$H$30</f>
        <v>43555</v>
      </c>
      <c r="DD167" s="671" t="str">
        <f t="shared" si="46"/>
        <v>201804</v>
      </c>
      <c r="DE167" s="659" t="s">
        <v>462</v>
      </c>
      <c r="DF167" s="659" t="s">
        <v>458</v>
      </c>
      <c r="DG167" s="662">
        <f>'Report 5J'!$N$55</f>
        <v>0</v>
      </c>
      <c r="DH167" s="668">
        <f>'Report 5J'!$N$56</f>
        <v>0</v>
      </c>
      <c r="DI167" s="662">
        <f>'Report 5J'!$N$57</f>
        <v>0</v>
      </c>
      <c r="DJ167" s="662">
        <f>'Report 5J'!$N$58</f>
        <v>0</v>
      </c>
      <c r="DK167" s="662">
        <f>'Report 5J'!$N$59</f>
        <v>0</v>
      </c>
      <c r="DL167" s="662">
        <f>'Report 5J'!$N$60</f>
        <v>0</v>
      </c>
      <c r="DM167" s="662">
        <f>'Report 5J'!$N$61</f>
        <v>0</v>
      </c>
      <c r="DN167" s="662">
        <f>'Report 5J'!$N$62</f>
        <v>0</v>
      </c>
      <c r="DO167" s="662">
        <f>'Report 5J'!$N$63</f>
        <v>0</v>
      </c>
      <c r="DP167" s="662">
        <f>'Report 5J'!$N$64</f>
        <v>0</v>
      </c>
      <c r="DQ167" s="662">
        <f>'Report 5J'!$N$65</f>
        <v>0</v>
      </c>
    </row>
    <row r="168" spans="2:121">
      <c r="B168" s="653" t="s">
        <v>463</v>
      </c>
      <c r="C168" s="654">
        <v>1</v>
      </c>
      <c r="D168" s="655" t="str">
        <f>'Information Input'!$M$14</f>
        <v xml:space="preserve">      -      </v>
      </c>
      <c r="E168" s="655" t="s">
        <v>26</v>
      </c>
      <c r="F168" s="656">
        <f t="shared" si="64"/>
        <v>43647</v>
      </c>
      <c r="G168" s="656">
        <f t="shared" si="65"/>
        <v>43738</v>
      </c>
      <c r="H168" s="656">
        <f>'Information Input'!$H$35</f>
        <v>43555</v>
      </c>
      <c r="I168" s="655" t="str">
        <f>'Information Input'!$J$22</f>
        <v>Quarterly</v>
      </c>
      <c r="J168" s="656">
        <f>'Information Input'!$H$30</f>
        <v>43555</v>
      </c>
      <c r="K168" s="655">
        <f>'Information Input'!$J$18</f>
        <v>2019</v>
      </c>
      <c r="L168" s="657" t="s">
        <v>365</v>
      </c>
      <c r="M168" s="658" t="s">
        <v>370</v>
      </c>
      <c r="N168" s="659" t="s">
        <v>462</v>
      </c>
      <c r="O168" s="660" t="s">
        <v>446</v>
      </c>
      <c r="P168" s="655">
        <v>16</v>
      </c>
      <c r="Q168" s="667" t="s">
        <v>538</v>
      </c>
      <c r="R168" s="659" t="s">
        <v>151</v>
      </c>
      <c r="S168" s="661">
        <f>'Report 1'!$E$18</f>
        <v>0</v>
      </c>
      <c r="T168" s="662">
        <f>'Report 1'!$E$36</f>
        <v>0</v>
      </c>
      <c r="U168" s="663">
        <f>'Report 1'!$E$122</f>
        <v>0</v>
      </c>
      <c r="AL168" s="664" t="s">
        <v>463</v>
      </c>
      <c r="AM168" s="665">
        <v>2</v>
      </c>
      <c r="AN168" s="665" t="str">
        <f>'Information Input'!$M$14</f>
        <v xml:space="preserve">      -      </v>
      </c>
      <c r="AO168" s="665" t="s">
        <v>27</v>
      </c>
      <c r="AP168" s="656">
        <f t="shared" si="58"/>
        <v>43739</v>
      </c>
      <c r="AQ168" s="656">
        <f t="shared" si="59"/>
        <v>43830</v>
      </c>
      <c r="AR168" s="656">
        <f>'Information Input'!$H$35</f>
        <v>43555</v>
      </c>
      <c r="AS168" s="665" t="str">
        <f>'Information Input'!$J$22</f>
        <v>Quarterly</v>
      </c>
      <c r="AT168" s="656">
        <f>'Information Input'!$H$30</f>
        <v>43555</v>
      </c>
      <c r="AU168" s="665">
        <f>'Information Input'!$J$18</f>
        <v>2019</v>
      </c>
      <c r="AV168" s="665">
        <v>208</v>
      </c>
      <c r="AW168" s="665" t="s">
        <v>370</v>
      </c>
      <c r="AX168" s="665" t="s">
        <v>462</v>
      </c>
      <c r="AY168" s="666" t="s">
        <v>446</v>
      </c>
      <c r="AZ168" s="665">
        <v>41</v>
      </c>
      <c r="BA168" s="659" t="s">
        <v>651</v>
      </c>
      <c r="BB168" s="661" t="s">
        <v>158</v>
      </c>
      <c r="BC168" s="668">
        <f>'Report 2'!$AC$48</f>
        <v>0</v>
      </c>
      <c r="BD168" s="668">
        <f>'Report 2'!$AD$48</f>
        <v>0</v>
      </c>
      <c r="BE168" s="668">
        <f>'Report 2'!$AE$48</f>
        <v>0</v>
      </c>
      <c r="BF168" s="668">
        <f>'Report 2'!$AF$48</f>
        <v>0</v>
      </c>
      <c r="BG168" s="668">
        <f>'Report 2'!$AG$48</f>
        <v>0</v>
      </c>
      <c r="BH168" s="668">
        <f>'Report 2'!$AH$48</f>
        <v>0</v>
      </c>
      <c r="BI168" s="668">
        <f>'Report 2'!$AI$48</f>
        <v>0</v>
      </c>
      <c r="CC168" s="660" t="s">
        <v>463</v>
      </c>
      <c r="CD168" s="1000" t="s">
        <v>447</v>
      </c>
      <c r="CE168" s="1000" t="str">
        <f>'Information Input'!$M$14</f>
        <v xml:space="preserve">      -      </v>
      </c>
      <c r="CF168" s="669" t="s">
        <v>27</v>
      </c>
      <c r="CG168" s="670">
        <f t="shared" si="55"/>
        <v>43739</v>
      </c>
      <c r="CH168" s="670">
        <f t="shared" si="56"/>
        <v>43830</v>
      </c>
      <c r="CI168" s="670">
        <f>'Information Input'!$H$35</f>
        <v>43555</v>
      </c>
      <c r="CJ168" s="669" t="str">
        <f>'Information Input'!$J$22</f>
        <v>Quarterly</v>
      </c>
      <c r="CK168" s="670">
        <f>'Information Input'!$H$30</f>
        <v>43555</v>
      </c>
      <c r="CL168" s="669">
        <f>'Information Input'!$J$18</f>
        <v>2019</v>
      </c>
      <c r="CM168" s="1001" t="s">
        <v>365</v>
      </c>
      <c r="CN168" s="1000" t="s">
        <v>370</v>
      </c>
      <c r="CO168" s="660" t="s">
        <v>462</v>
      </c>
      <c r="CP168" s="660" t="str">
        <f t="shared" si="63"/>
        <v>Additional Health Care</v>
      </c>
      <c r="CQ168" s="669">
        <v>48</v>
      </c>
      <c r="CR168" s="660" t="s">
        <v>556</v>
      </c>
      <c r="CS168" s="660" t="s">
        <v>268</v>
      </c>
      <c r="CT168" s="1002">
        <f>'Report 1'!$F$18</f>
        <v>0</v>
      </c>
      <c r="CU168" s="1003">
        <f>SUMIF('Report 4A'!$G$16:$G$95,$CQ168,'Report 4A'!$N$16:$N$95)</f>
        <v>0</v>
      </c>
      <c r="CV168" s="1004">
        <f t="shared" si="60"/>
        <v>0</v>
      </c>
      <c r="CX168" s="664" t="s">
        <v>463</v>
      </c>
      <c r="CY168" s="655" t="s">
        <v>288</v>
      </c>
      <c r="CZ168" s="655" t="str">
        <f>'Information Input'!$M$14</f>
        <v xml:space="preserve">      -      </v>
      </c>
      <c r="DA168" s="656">
        <f>'Information Input'!$H$35</f>
        <v>43555</v>
      </c>
      <c r="DB168" s="655" t="str">
        <f>'Information Input'!$J$22</f>
        <v>Quarterly</v>
      </c>
      <c r="DC168" s="670">
        <f>'Information Input'!$H$30</f>
        <v>43555</v>
      </c>
      <c r="DD168" s="671" t="str">
        <f t="shared" si="46"/>
        <v>201803</v>
      </c>
      <c r="DE168" s="659" t="s">
        <v>462</v>
      </c>
      <c r="DF168" s="659" t="s">
        <v>458</v>
      </c>
      <c r="DG168" s="662">
        <f>'Report 5J'!$O$55</f>
        <v>0</v>
      </c>
      <c r="DH168" s="668">
        <f>'Report 5J'!$O$56</f>
        <v>0</v>
      </c>
      <c r="DI168" s="662">
        <f>'Report 5J'!$O$57</f>
        <v>0</v>
      </c>
      <c r="DJ168" s="662">
        <f>'Report 5J'!$O$58</f>
        <v>0</v>
      </c>
      <c r="DK168" s="662">
        <f>'Report 5J'!$O$59</f>
        <v>0</v>
      </c>
      <c r="DL168" s="662">
        <f>'Report 5J'!$O$60</f>
        <v>0</v>
      </c>
      <c r="DM168" s="662">
        <f>'Report 5J'!$O$61</f>
        <v>0</v>
      </c>
      <c r="DN168" s="662">
        <f>'Report 5J'!$O$62</f>
        <v>0</v>
      </c>
      <c r="DO168" s="662">
        <f>'Report 5J'!$O$63</f>
        <v>0</v>
      </c>
      <c r="DP168" s="662">
        <f>'Report 5J'!$O$64</f>
        <v>0</v>
      </c>
      <c r="DQ168" s="662">
        <f>'Report 5J'!$O$65</f>
        <v>0</v>
      </c>
    </row>
    <row r="169" spans="2:121">
      <c r="B169" s="653" t="s">
        <v>463</v>
      </c>
      <c r="C169" s="654">
        <v>1</v>
      </c>
      <c r="D169" s="655" t="str">
        <f>'Information Input'!$M$14</f>
        <v xml:space="preserve">      -      </v>
      </c>
      <c r="E169" s="655" t="s">
        <v>26</v>
      </c>
      <c r="F169" s="656">
        <f t="shared" si="64"/>
        <v>43647</v>
      </c>
      <c r="G169" s="656">
        <f t="shared" si="65"/>
        <v>43738</v>
      </c>
      <c r="H169" s="656">
        <f>'Information Input'!$H$35</f>
        <v>43555</v>
      </c>
      <c r="I169" s="655" t="str">
        <f>'Information Input'!$J$22</f>
        <v>Quarterly</v>
      </c>
      <c r="J169" s="656">
        <f>'Information Input'!$H$30</f>
        <v>43555</v>
      </c>
      <c r="K169" s="655">
        <f>'Information Input'!$J$18</f>
        <v>2019</v>
      </c>
      <c r="L169" s="657" t="s">
        <v>365</v>
      </c>
      <c r="M169" s="658" t="s">
        <v>370</v>
      </c>
      <c r="N169" s="659" t="s">
        <v>462</v>
      </c>
      <c r="O169" s="660" t="s">
        <v>446</v>
      </c>
      <c r="P169" s="655">
        <v>17</v>
      </c>
      <c r="Q169" s="667" t="s">
        <v>539</v>
      </c>
      <c r="R169" s="659" t="s">
        <v>151</v>
      </c>
      <c r="S169" s="661">
        <f>'Report 1'!$E$18</f>
        <v>0</v>
      </c>
      <c r="T169" s="662">
        <f>'Report 1'!$E$37</f>
        <v>0</v>
      </c>
      <c r="U169" s="663">
        <f>'Report 1'!$E$123</f>
        <v>0</v>
      </c>
      <c r="AL169" s="664" t="s">
        <v>463</v>
      </c>
      <c r="AM169" s="665">
        <v>2</v>
      </c>
      <c r="AN169" s="665" t="str">
        <f>'Information Input'!$M$14</f>
        <v xml:space="preserve">      -      </v>
      </c>
      <c r="AO169" s="665" t="s">
        <v>27</v>
      </c>
      <c r="AP169" s="656">
        <f t="shared" si="58"/>
        <v>43739</v>
      </c>
      <c r="AQ169" s="656">
        <f t="shared" si="59"/>
        <v>43830</v>
      </c>
      <c r="AR169" s="656">
        <f>'Information Input'!$H$35</f>
        <v>43555</v>
      </c>
      <c r="AS169" s="665" t="str">
        <f>'Information Input'!$J$22</f>
        <v>Quarterly</v>
      </c>
      <c r="AT169" s="656">
        <f>'Information Input'!$H$30</f>
        <v>43555</v>
      </c>
      <c r="AU169" s="665">
        <f>'Information Input'!$J$18</f>
        <v>2019</v>
      </c>
      <c r="AV169" s="665">
        <v>208</v>
      </c>
      <c r="AW169" s="665" t="s">
        <v>370</v>
      </c>
      <c r="AX169" s="665" t="s">
        <v>462</v>
      </c>
      <c r="AY169" s="666" t="s">
        <v>446</v>
      </c>
      <c r="AZ169" s="665">
        <v>42</v>
      </c>
      <c r="BA169" s="667" t="s">
        <v>617</v>
      </c>
      <c r="BB169" s="661" t="s">
        <v>156</v>
      </c>
      <c r="BC169" s="668">
        <f>'Report 2'!$AC$49</f>
        <v>0</v>
      </c>
      <c r="BD169" s="668">
        <f>'Report 2'!$AD$49</f>
        <v>0</v>
      </c>
      <c r="BE169" s="668">
        <f>'Report 2'!$AE$49</f>
        <v>0</v>
      </c>
      <c r="BF169" s="668">
        <f>'Report 2'!$AF$49</f>
        <v>0</v>
      </c>
      <c r="BG169" s="668">
        <f>'Report 2'!$AG$49</f>
        <v>0</v>
      </c>
      <c r="BH169" s="668">
        <f>'Report 2'!$AH$49</f>
        <v>0</v>
      </c>
      <c r="BI169" s="668">
        <f>'Report 2'!$AI$49</f>
        <v>0</v>
      </c>
      <c r="CC169" s="660" t="s">
        <v>463</v>
      </c>
      <c r="CD169" s="1000" t="s">
        <v>447</v>
      </c>
      <c r="CE169" s="1000" t="str">
        <f>'Information Input'!$M$14</f>
        <v xml:space="preserve">      -      </v>
      </c>
      <c r="CF169" s="669" t="s">
        <v>27</v>
      </c>
      <c r="CG169" s="670">
        <f t="shared" si="55"/>
        <v>43739</v>
      </c>
      <c r="CH169" s="670">
        <f t="shared" si="56"/>
        <v>43830</v>
      </c>
      <c r="CI169" s="670">
        <f>'Information Input'!$H$35</f>
        <v>43555</v>
      </c>
      <c r="CJ169" s="669" t="str">
        <f>'Information Input'!$J$22</f>
        <v>Quarterly</v>
      </c>
      <c r="CK169" s="670">
        <f>'Information Input'!$H$30</f>
        <v>43555</v>
      </c>
      <c r="CL169" s="669">
        <f>'Information Input'!$J$18</f>
        <v>2019</v>
      </c>
      <c r="CM169" s="1001" t="s">
        <v>365</v>
      </c>
      <c r="CN169" s="1000" t="s">
        <v>370</v>
      </c>
      <c r="CO169" s="660" t="s">
        <v>462</v>
      </c>
      <c r="CP169" s="660" t="str">
        <f t="shared" si="63"/>
        <v>Additional Health Care</v>
      </c>
      <c r="CQ169" s="669">
        <v>49</v>
      </c>
      <c r="CR169" s="660" t="s">
        <v>392</v>
      </c>
      <c r="CS169" s="660" t="s">
        <v>268</v>
      </c>
      <c r="CT169" s="1002">
        <f>'Report 1'!$F$18</f>
        <v>0</v>
      </c>
      <c r="CU169" s="1003">
        <f>SUMIF('Report 4A'!$G$16:$G$95,$CQ169,'Report 4A'!$N$16:$N$95)</f>
        <v>0</v>
      </c>
      <c r="CV169" s="1004">
        <f t="shared" si="60"/>
        <v>0</v>
      </c>
      <c r="CX169" s="664" t="s">
        <v>463</v>
      </c>
      <c r="CY169" s="655" t="s">
        <v>288</v>
      </c>
      <c r="CZ169" s="655" t="str">
        <f>'Information Input'!$M$14</f>
        <v xml:space="preserve">      -      </v>
      </c>
      <c r="DA169" s="656">
        <f>'Information Input'!$H$35</f>
        <v>43555</v>
      </c>
      <c r="DB169" s="655" t="str">
        <f>'Information Input'!$J$22</f>
        <v>Quarterly</v>
      </c>
      <c r="DC169" s="670">
        <f>'Information Input'!$H$30</f>
        <v>43555</v>
      </c>
      <c r="DD169" s="671" t="str">
        <f t="shared" si="46"/>
        <v>201802</v>
      </c>
      <c r="DE169" s="659" t="s">
        <v>462</v>
      </c>
      <c r="DF169" s="659" t="s">
        <v>458</v>
      </c>
      <c r="DG169" s="662">
        <f>'Report 5J'!$P$55</f>
        <v>0</v>
      </c>
      <c r="DH169" s="668">
        <f>'Report 5J'!$P$56</f>
        <v>0</v>
      </c>
      <c r="DI169" s="662">
        <f>'Report 5J'!$P$57</f>
        <v>0</v>
      </c>
      <c r="DJ169" s="662">
        <f>'Report 5J'!$P$58</f>
        <v>0</v>
      </c>
      <c r="DK169" s="662">
        <f>'Report 5J'!$P$59</f>
        <v>0</v>
      </c>
      <c r="DL169" s="662">
        <f>'Report 5J'!$P$60</f>
        <v>0</v>
      </c>
      <c r="DM169" s="662">
        <f>'Report 5J'!$P$61</f>
        <v>0</v>
      </c>
      <c r="DN169" s="662">
        <f>'Report 5J'!$P$62</f>
        <v>0</v>
      </c>
      <c r="DO169" s="662">
        <f>'Report 5J'!$P$63</f>
        <v>0</v>
      </c>
      <c r="DP169" s="662">
        <f>'Report 5J'!$P$64</f>
        <v>0</v>
      </c>
      <c r="DQ169" s="662">
        <f>'Report 5J'!$P$65</f>
        <v>0</v>
      </c>
    </row>
    <row r="170" spans="2:121">
      <c r="B170" s="653" t="s">
        <v>463</v>
      </c>
      <c r="C170" s="654">
        <v>1</v>
      </c>
      <c r="D170" s="655" t="str">
        <f>'Information Input'!$M$14</f>
        <v xml:space="preserve">      -      </v>
      </c>
      <c r="E170" s="655" t="s">
        <v>26</v>
      </c>
      <c r="F170" s="656">
        <f t="shared" si="64"/>
        <v>43647</v>
      </c>
      <c r="G170" s="656">
        <f t="shared" si="65"/>
        <v>43738</v>
      </c>
      <c r="H170" s="656">
        <f>'Information Input'!$H$35</f>
        <v>43555</v>
      </c>
      <c r="I170" s="655" t="str">
        <f>'Information Input'!$J$22</f>
        <v>Quarterly</v>
      </c>
      <c r="J170" s="656">
        <f>'Information Input'!$H$30</f>
        <v>43555</v>
      </c>
      <c r="K170" s="655">
        <f>'Information Input'!$J$18</f>
        <v>2019</v>
      </c>
      <c r="L170" s="657" t="s">
        <v>365</v>
      </c>
      <c r="M170" s="658" t="s">
        <v>370</v>
      </c>
      <c r="N170" s="659" t="s">
        <v>462</v>
      </c>
      <c r="O170" s="660" t="s">
        <v>446</v>
      </c>
      <c r="P170" s="655">
        <v>18</v>
      </c>
      <c r="Q170" s="667" t="s">
        <v>540</v>
      </c>
      <c r="R170" s="659" t="s">
        <v>151</v>
      </c>
      <c r="S170" s="661">
        <f>'Report 1'!$E$18</f>
        <v>0</v>
      </c>
      <c r="T170" s="662">
        <f>'Report 1'!$E$38</f>
        <v>0</v>
      </c>
      <c r="U170" s="663">
        <f>'Report 1'!$E$124</f>
        <v>0</v>
      </c>
      <c r="AL170" s="664" t="s">
        <v>463</v>
      </c>
      <c r="AM170" s="665">
        <v>2</v>
      </c>
      <c r="AN170" s="665" t="str">
        <f>'Information Input'!$M$14</f>
        <v xml:space="preserve">      -      </v>
      </c>
      <c r="AO170" s="665" t="s">
        <v>27</v>
      </c>
      <c r="AP170" s="656">
        <f t="shared" si="58"/>
        <v>43739</v>
      </c>
      <c r="AQ170" s="656">
        <f t="shared" si="59"/>
        <v>43830</v>
      </c>
      <c r="AR170" s="656">
        <f>'Information Input'!$H$35</f>
        <v>43555</v>
      </c>
      <c r="AS170" s="665" t="str">
        <f>'Information Input'!$J$22</f>
        <v>Quarterly</v>
      </c>
      <c r="AT170" s="656">
        <f>'Information Input'!$H$30</f>
        <v>43555</v>
      </c>
      <c r="AU170" s="665">
        <f>'Information Input'!$J$18</f>
        <v>2019</v>
      </c>
      <c r="AV170" s="665">
        <v>208</v>
      </c>
      <c r="AW170" s="665" t="s">
        <v>370</v>
      </c>
      <c r="AX170" s="665" t="s">
        <v>462</v>
      </c>
      <c r="AY170" s="666" t="s">
        <v>446</v>
      </c>
      <c r="AZ170" s="665">
        <v>43</v>
      </c>
      <c r="BA170" s="667" t="s">
        <v>644</v>
      </c>
      <c r="BB170" s="661" t="s">
        <v>156</v>
      </c>
      <c r="BC170" s="668">
        <f>'Report 2'!$AC$50</f>
        <v>0</v>
      </c>
      <c r="BD170" s="668">
        <f>'Report 2'!$AD$50</f>
        <v>0</v>
      </c>
      <c r="BE170" s="668">
        <f>'Report 2'!$AE$50</f>
        <v>0</v>
      </c>
      <c r="BF170" s="668">
        <f>'Report 2'!$AF$50</f>
        <v>0</v>
      </c>
      <c r="BG170" s="668">
        <f>'Report 2'!$AG$50</f>
        <v>0</v>
      </c>
      <c r="BH170" s="668">
        <f>'Report 2'!$AH$50</f>
        <v>0</v>
      </c>
      <c r="BI170" s="668">
        <f>'Report 2'!$AI$50</f>
        <v>0</v>
      </c>
      <c r="CC170" s="660" t="s">
        <v>463</v>
      </c>
      <c r="CD170" s="1000" t="s">
        <v>447</v>
      </c>
      <c r="CE170" s="1000" t="str">
        <f>'Information Input'!$M$14</f>
        <v xml:space="preserve">      -      </v>
      </c>
      <c r="CF170" s="669" t="s">
        <v>27</v>
      </c>
      <c r="CG170" s="670">
        <f t="shared" si="55"/>
        <v>43739</v>
      </c>
      <c r="CH170" s="670">
        <f t="shared" si="56"/>
        <v>43830</v>
      </c>
      <c r="CI170" s="670">
        <f>'Information Input'!$H$35</f>
        <v>43555</v>
      </c>
      <c r="CJ170" s="669" t="str">
        <f>'Information Input'!$J$22</f>
        <v>Quarterly</v>
      </c>
      <c r="CK170" s="670">
        <f>'Information Input'!$H$30</f>
        <v>43555</v>
      </c>
      <c r="CL170" s="669">
        <f>'Information Input'!$J$18</f>
        <v>2019</v>
      </c>
      <c r="CM170" s="1001" t="s">
        <v>365</v>
      </c>
      <c r="CN170" s="1000" t="s">
        <v>370</v>
      </c>
      <c r="CO170" s="660" t="s">
        <v>462</v>
      </c>
      <c r="CP170" s="660" t="str">
        <f t="shared" si="63"/>
        <v>Additional Health Care</v>
      </c>
      <c r="CQ170" s="669">
        <v>50</v>
      </c>
      <c r="CR170" s="660" t="s">
        <v>142</v>
      </c>
      <c r="CS170" s="660" t="s">
        <v>268</v>
      </c>
      <c r="CT170" s="1002">
        <f>'Report 1'!$F$18</f>
        <v>0</v>
      </c>
      <c r="CU170" s="1003">
        <f>SUMIF('Report 4A'!$G$16:$G$95,$CQ170,'Report 4A'!$N$16:$N$95)</f>
        <v>0</v>
      </c>
      <c r="CV170" s="1004">
        <f t="shared" si="60"/>
        <v>0</v>
      </c>
      <c r="CX170" s="664" t="s">
        <v>463</v>
      </c>
      <c r="CY170" s="655" t="s">
        <v>288</v>
      </c>
      <c r="CZ170" s="655" t="str">
        <f>'Information Input'!$M$14</f>
        <v xml:space="preserve">      -      </v>
      </c>
      <c r="DA170" s="656">
        <f>'Information Input'!$H$35</f>
        <v>43555</v>
      </c>
      <c r="DB170" s="655" t="str">
        <f>'Information Input'!$J$22</f>
        <v>Quarterly</v>
      </c>
      <c r="DC170" s="670">
        <f>'Information Input'!$H$30</f>
        <v>43555</v>
      </c>
      <c r="DD170" s="671" t="str">
        <f t="shared" si="46"/>
        <v>201801</v>
      </c>
      <c r="DE170" s="659" t="s">
        <v>462</v>
      </c>
      <c r="DF170" s="659" t="s">
        <v>458</v>
      </c>
      <c r="DG170" s="662">
        <f>'Report 5J'!$Q$55</f>
        <v>0</v>
      </c>
      <c r="DH170" s="668">
        <f>'Report 5J'!$Q$56</f>
        <v>0</v>
      </c>
      <c r="DI170" s="662">
        <f>'Report 5J'!$Q$57</f>
        <v>0</v>
      </c>
      <c r="DJ170" s="662">
        <f>'Report 5J'!$Q$58</f>
        <v>0</v>
      </c>
      <c r="DK170" s="662">
        <f>'Report 5J'!$Q$59</f>
        <v>0</v>
      </c>
      <c r="DL170" s="662">
        <f>'Report 5J'!$Q$60</f>
        <v>0</v>
      </c>
      <c r="DM170" s="662">
        <f>'Report 5J'!$Q$61</f>
        <v>0</v>
      </c>
      <c r="DN170" s="662">
        <f>'Report 5J'!$Q$62</f>
        <v>0</v>
      </c>
      <c r="DO170" s="662">
        <f>'Report 5J'!$Q$63</f>
        <v>0</v>
      </c>
      <c r="DP170" s="662">
        <f>'Report 5J'!$Q$64</f>
        <v>0</v>
      </c>
      <c r="DQ170" s="662">
        <f>'Report 5J'!$Q$65</f>
        <v>0</v>
      </c>
    </row>
    <row r="171" spans="2:121">
      <c r="B171" s="653" t="s">
        <v>463</v>
      </c>
      <c r="C171" s="654">
        <v>1</v>
      </c>
      <c r="D171" s="655" t="str">
        <f>'Information Input'!$M$14</f>
        <v xml:space="preserve">      -      </v>
      </c>
      <c r="E171" s="655" t="s">
        <v>26</v>
      </c>
      <c r="F171" s="656">
        <f t="shared" si="64"/>
        <v>43647</v>
      </c>
      <c r="G171" s="656">
        <f t="shared" si="65"/>
        <v>43738</v>
      </c>
      <c r="H171" s="656">
        <f>'Information Input'!$H$35</f>
        <v>43555</v>
      </c>
      <c r="I171" s="655" t="str">
        <f>'Information Input'!$J$22</f>
        <v>Quarterly</v>
      </c>
      <c r="J171" s="656">
        <f>'Information Input'!$H$30</f>
        <v>43555</v>
      </c>
      <c r="K171" s="655">
        <f>'Information Input'!$J$18</f>
        <v>2019</v>
      </c>
      <c r="L171" s="657" t="s">
        <v>365</v>
      </c>
      <c r="M171" s="658" t="s">
        <v>370</v>
      </c>
      <c r="N171" s="659" t="s">
        <v>462</v>
      </c>
      <c r="O171" s="660" t="s">
        <v>446</v>
      </c>
      <c r="P171" s="655">
        <v>19</v>
      </c>
      <c r="Q171" s="667" t="s">
        <v>541</v>
      </c>
      <c r="R171" s="659" t="s">
        <v>151</v>
      </c>
      <c r="S171" s="661">
        <f>'Report 1'!$E$18</f>
        <v>0</v>
      </c>
      <c r="T171" s="662">
        <f>'Report 1'!$E$39</f>
        <v>0</v>
      </c>
      <c r="U171" s="663">
        <f>'Report 1'!$E$125</f>
        <v>0</v>
      </c>
      <c r="AL171" s="664" t="s">
        <v>463</v>
      </c>
      <c r="AM171" s="665">
        <v>2</v>
      </c>
      <c r="AN171" s="665" t="str">
        <f>'Information Input'!$M$14</f>
        <v xml:space="preserve">      -      </v>
      </c>
      <c r="AO171" s="665" t="s">
        <v>27</v>
      </c>
      <c r="AP171" s="656">
        <f t="shared" si="58"/>
        <v>43739</v>
      </c>
      <c r="AQ171" s="656">
        <f t="shared" si="59"/>
        <v>43830</v>
      </c>
      <c r="AR171" s="656">
        <f>'Information Input'!$H$35</f>
        <v>43555</v>
      </c>
      <c r="AS171" s="665" t="str">
        <f>'Information Input'!$J$22</f>
        <v>Quarterly</v>
      </c>
      <c r="AT171" s="656">
        <f>'Information Input'!$H$30</f>
        <v>43555</v>
      </c>
      <c r="AU171" s="665">
        <f>'Information Input'!$J$18</f>
        <v>2019</v>
      </c>
      <c r="AV171" s="665">
        <v>208</v>
      </c>
      <c r="AW171" s="665" t="s">
        <v>370</v>
      </c>
      <c r="AX171" s="665" t="s">
        <v>462</v>
      </c>
      <c r="AY171" s="666" t="s">
        <v>449</v>
      </c>
      <c r="AZ171" s="665">
        <v>44</v>
      </c>
      <c r="BA171" s="667" t="s">
        <v>363</v>
      </c>
      <c r="BB171" s="661" t="s">
        <v>268</v>
      </c>
      <c r="BC171" s="668">
        <f>'Report 2'!$AC$51</f>
        <v>0</v>
      </c>
      <c r="BD171" s="668">
        <f>'Report 2'!$AD$51</f>
        <v>0</v>
      </c>
      <c r="BE171" s="668">
        <f>'Report 2'!$AE$51</f>
        <v>0</v>
      </c>
      <c r="BF171" s="668">
        <f>'Report 2'!$AF$51</f>
        <v>0</v>
      </c>
      <c r="BG171" s="668">
        <f>'Report 2'!$AG$51</f>
        <v>0</v>
      </c>
      <c r="BH171" s="668">
        <f>'Report 2'!$AH$51</f>
        <v>0</v>
      </c>
      <c r="BI171" s="668">
        <f>'Report 2'!$AI$51</f>
        <v>0</v>
      </c>
      <c r="CC171" s="693" t="s">
        <v>463</v>
      </c>
      <c r="CD171" s="1005" t="s">
        <v>447</v>
      </c>
      <c r="CE171" s="1005" t="str">
        <f>'Information Input'!$M$14</f>
        <v xml:space="preserve">      -      </v>
      </c>
      <c r="CF171" s="684" t="s">
        <v>27</v>
      </c>
      <c r="CG171" s="679">
        <f t="shared" si="55"/>
        <v>43739</v>
      </c>
      <c r="CH171" s="679">
        <f t="shared" si="56"/>
        <v>43830</v>
      </c>
      <c r="CI171" s="679">
        <f>'Information Input'!$H$35</f>
        <v>43555</v>
      </c>
      <c r="CJ171" s="684" t="str">
        <f>'Information Input'!$J$22</f>
        <v>Quarterly</v>
      </c>
      <c r="CK171" s="679">
        <f>'Information Input'!$H$30</f>
        <v>43555</v>
      </c>
      <c r="CL171" s="684">
        <f>'Information Input'!$J$18</f>
        <v>2019</v>
      </c>
      <c r="CM171" s="1006" t="s">
        <v>365</v>
      </c>
      <c r="CN171" s="1005" t="s">
        <v>370</v>
      </c>
      <c r="CO171" s="693" t="s">
        <v>462</v>
      </c>
      <c r="CP171" s="693" t="str">
        <f t="shared" si="63"/>
        <v>Additional Health Care</v>
      </c>
      <c r="CQ171" s="684">
        <v>51</v>
      </c>
      <c r="CR171" s="693" t="s">
        <v>557</v>
      </c>
      <c r="CS171" s="693" t="s">
        <v>268</v>
      </c>
      <c r="CT171" s="1007">
        <f>'Report 1'!$F$18</f>
        <v>0</v>
      </c>
      <c r="CU171" s="1008">
        <f>SUMIF('Report 4A'!$G$16:$G$95,$CQ171,'Report 4A'!$N$16:$N$95)</f>
        <v>0</v>
      </c>
      <c r="CV171" s="1009">
        <f t="shared" si="60"/>
        <v>0</v>
      </c>
      <c r="CX171" s="664" t="s">
        <v>463</v>
      </c>
      <c r="CY171" s="655" t="s">
        <v>288</v>
      </c>
      <c r="CZ171" s="655" t="str">
        <f>'Information Input'!$M$14</f>
        <v xml:space="preserve">      -      </v>
      </c>
      <c r="DA171" s="670">
        <f>'Information Input'!$H$35</f>
        <v>43555</v>
      </c>
      <c r="DB171" s="655" t="str">
        <f>'Information Input'!$J$22</f>
        <v>Quarterly</v>
      </c>
      <c r="DC171" s="670">
        <f>'Information Input'!$H$30</f>
        <v>43555</v>
      </c>
      <c r="DD171" s="671" t="str">
        <f t="shared" si="46"/>
        <v>201712</v>
      </c>
      <c r="DE171" s="659" t="s">
        <v>462</v>
      </c>
      <c r="DF171" s="659" t="s">
        <v>458</v>
      </c>
      <c r="DG171" s="662">
        <f>'Report 5J'!$R$55</f>
        <v>0</v>
      </c>
      <c r="DH171" s="668">
        <f>'Report 5J'!$R$56</f>
        <v>0</v>
      </c>
      <c r="DI171" s="662">
        <f>'Report 5J'!$R$57</f>
        <v>0</v>
      </c>
      <c r="DJ171" s="662">
        <f>'Report 5J'!$R$58</f>
        <v>0</v>
      </c>
      <c r="DK171" s="662">
        <f>'Report 5J'!$R$59</f>
        <v>0</v>
      </c>
      <c r="DL171" s="662">
        <f>'Report 5J'!$R$60</f>
        <v>0</v>
      </c>
      <c r="DM171" s="662">
        <f>'Report 5J'!$R$61</f>
        <v>0</v>
      </c>
      <c r="DN171" s="662">
        <f>'Report 5J'!$R$62</f>
        <v>0</v>
      </c>
      <c r="DO171" s="662">
        <f>'Report 5J'!$R$63</f>
        <v>0</v>
      </c>
      <c r="DP171" s="662">
        <f>'Report 5J'!$R$64</f>
        <v>0</v>
      </c>
      <c r="DQ171" s="662">
        <f>'Report 5J'!$R$65</f>
        <v>0</v>
      </c>
    </row>
    <row r="172" spans="2:121">
      <c r="B172" s="653" t="s">
        <v>463</v>
      </c>
      <c r="C172" s="654">
        <v>1</v>
      </c>
      <c r="D172" s="655" t="str">
        <f>'Information Input'!$M$14</f>
        <v xml:space="preserve">      -      </v>
      </c>
      <c r="E172" s="655" t="s">
        <v>26</v>
      </c>
      <c r="F172" s="656">
        <f t="shared" si="64"/>
        <v>43647</v>
      </c>
      <c r="G172" s="656">
        <f t="shared" si="65"/>
        <v>43738</v>
      </c>
      <c r="H172" s="656">
        <f>'Information Input'!$H$35</f>
        <v>43555</v>
      </c>
      <c r="I172" s="655" t="str">
        <f>'Information Input'!$J$22</f>
        <v>Quarterly</v>
      </c>
      <c r="J172" s="656">
        <f>'Information Input'!$H$30</f>
        <v>43555</v>
      </c>
      <c r="K172" s="655">
        <f>'Information Input'!$J$18</f>
        <v>2019</v>
      </c>
      <c r="L172" s="657" t="s">
        <v>365</v>
      </c>
      <c r="M172" s="658" t="s">
        <v>370</v>
      </c>
      <c r="N172" s="659" t="s">
        <v>462</v>
      </c>
      <c r="O172" s="660" t="s">
        <v>446</v>
      </c>
      <c r="P172" s="655">
        <v>20</v>
      </c>
      <c r="Q172" s="667" t="s">
        <v>542</v>
      </c>
      <c r="R172" s="659" t="s">
        <v>151</v>
      </c>
      <c r="S172" s="661">
        <f>'Report 1'!$E$18</f>
        <v>0</v>
      </c>
      <c r="T172" s="662">
        <f>'Report 1'!$E$40</f>
        <v>0</v>
      </c>
      <c r="U172" s="663">
        <f>'Report 1'!$E$126</f>
        <v>0</v>
      </c>
      <c r="AL172" s="664" t="s">
        <v>463</v>
      </c>
      <c r="AM172" s="665">
        <v>2</v>
      </c>
      <c r="AN172" s="665" t="str">
        <f>'Information Input'!$M$14</f>
        <v xml:space="preserve">      -      </v>
      </c>
      <c r="AO172" s="665" t="s">
        <v>27</v>
      </c>
      <c r="AP172" s="656">
        <f t="shared" si="58"/>
        <v>43739</v>
      </c>
      <c r="AQ172" s="656">
        <f t="shared" si="59"/>
        <v>43830</v>
      </c>
      <c r="AR172" s="656">
        <f>'Information Input'!$H$35</f>
        <v>43555</v>
      </c>
      <c r="AS172" s="665" t="str">
        <f>'Information Input'!$J$22</f>
        <v>Quarterly</v>
      </c>
      <c r="AT172" s="656">
        <f>'Information Input'!$H$30</f>
        <v>43555</v>
      </c>
      <c r="AU172" s="665">
        <f>'Information Input'!$J$18</f>
        <v>2019</v>
      </c>
      <c r="AV172" s="665">
        <v>208</v>
      </c>
      <c r="AW172" s="665" t="s">
        <v>370</v>
      </c>
      <c r="AX172" s="665" t="s">
        <v>462</v>
      </c>
      <c r="AY172" s="666" t="s">
        <v>450</v>
      </c>
      <c r="AZ172" s="665">
        <v>45</v>
      </c>
      <c r="BA172" s="667" t="s">
        <v>166</v>
      </c>
      <c r="BB172" s="661" t="s">
        <v>268</v>
      </c>
      <c r="BC172" s="668">
        <f>'Report 2'!$AC$52</f>
        <v>0</v>
      </c>
      <c r="BD172" s="668">
        <f>'Report 2'!$AD$52</f>
        <v>0</v>
      </c>
      <c r="BE172" s="668">
        <f>'Report 2'!$AE$52</f>
        <v>0</v>
      </c>
      <c r="BF172" s="668">
        <f>'Report 2'!$AF$52</f>
        <v>0</v>
      </c>
      <c r="BG172" s="668">
        <f>'Report 2'!$AG$52</f>
        <v>0</v>
      </c>
      <c r="BH172" s="668">
        <f>'Report 2'!$AH$52</f>
        <v>0</v>
      </c>
      <c r="BI172" s="668">
        <f>'Report 2'!$AI$52</f>
        <v>0</v>
      </c>
      <c r="CC172" s="641" t="s">
        <v>463</v>
      </c>
      <c r="CD172" s="995" t="s">
        <v>447</v>
      </c>
      <c r="CE172" s="995" t="str">
        <f>'Information Input'!$M$14</f>
        <v xml:space="preserve">      -      </v>
      </c>
      <c r="CF172" s="650" t="s">
        <v>28</v>
      </c>
      <c r="CG172" s="637">
        <f>'Information Input'!$H$33</f>
        <v>43466</v>
      </c>
      <c r="CH172" s="637">
        <f>'Information Input'!$H$34</f>
        <v>43555</v>
      </c>
      <c r="CI172" s="637">
        <f>'Information Input'!$H$35</f>
        <v>43555</v>
      </c>
      <c r="CJ172" s="650" t="str">
        <f>'Information Input'!$J$22</f>
        <v>Quarterly</v>
      </c>
      <c r="CK172" s="637">
        <f>'Information Input'!$H$30</f>
        <v>43555</v>
      </c>
      <c r="CL172" s="650">
        <f>'Information Input'!$J$18</f>
        <v>2019</v>
      </c>
      <c r="CM172" s="996" t="s">
        <v>365</v>
      </c>
      <c r="CN172" s="995" t="s">
        <v>370</v>
      </c>
      <c r="CO172" s="641" t="s">
        <v>462</v>
      </c>
      <c r="CP172" s="641" t="str">
        <f t="shared" ref="CP172:CP191" si="72">CP132</f>
        <v>Health Care</v>
      </c>
      <c r="CQ172" s="650">
        <v>11</v>
      </c>
      <c r="CR172" s="641" t="s">
        <v>129</v>
      </c>
      <c r="CS172" s="641" t="s">
        <v>152</v>
      </c>
      <c r="CT172" s="997">
        <f>'Report 1'!$G$18</f>
        <v>0</v>
      </c>
      <c r="CU172" s="998">
        <f>SUMIF('Report 4A'!$G$16:$G$95,$CQ172,'Report 4A'!$O$16:$O$95)</f>
        <v>0</v>
      </c>
      <c r="CV172" s="999">
        <f t="shared" si="60"/>
        <v>0</v>
      </c>
      <c r="CX172" s="664" t="s">
        <v>463</v>
      </c>
      <c r="CY172" s="655" t="s">
        <v>288</v>
      </c>
      <c r="CZ172" s="655" t="str">
        <f>'Information Input'!$M$14</f>
        <v xml:space="preserve">      -      </v>
      </c>
      <c r="DA172" s="656">
        <f>'Information Input'!$H$35</f>
        <v>43555</v>
      </c>
      <c r="DB172" s="655" t="str">
        <f>'Information Input'!$J$22</f>
        <v>Quarterly</v>
      </c>
      <c r="DC172" s="670">
        <f>'Information Input'!$H$30</f>
        <v>43555</v>
      </c>
      <c r="DD172" s="671" t="str">
        <f t="shared" si="46"/>
        <v>201711</v>
      </c>
      <c r="DE172" s="659" t="s">
        <v>462</v>
      </c>
      <c r="DF172" s="659" t="s">
        <v>458</v>
      </c>
      <c r="DG172" s="662">
        <f>'Report 5J'!$S$55</f>
        <v>0</v>
      </c>
      <c r="DH172" s="668">
        <f>'Report 5J'!$S$56</f>
        <v>0</v>
      </c>
      <c r="DI172" s="662">
        <f>'Report 5J'!$S$57</f>
        <v>0</v>
      </c>
      <c r="DJ172" s="662">
        <f>'Report 5J'!$S$58</f>
        <v>0</v>
      </c>
      <c r="DK172" s="662">
        <f>'Report 5J'!$S$59</f>
        <v>0</v>
      </c>
      <c r="DL172" s="662">
        <f>'Report 5J'!$S$60</f>
        <v>0</v>
      </c>
      <c r="DM172" s="662">
        <f>'Report 5J'!$S$61</f>
        <v>0</v>
      </c>
      <c r="DN172" s="662">
        <f>'Report 5J'!$S$62</f>
        <v>0</v>
      </c>
      <c r="DO172" s="662">
        <f>'Report 5J'!$S$63</f>
        <v>0</v>
      </c>
      <c r="DP172" s="662">
        <f>'Report 5J'!$S$64</f>
        <v>0</v>
      </c>
      <c r="DQ172" s="662">
        <f>'Report 5J'!$S$65</f>
        <v>0</v>
      </c>
    </row>
    <row r="173" spans="2:121">
      <c r="B173" s="653" t="s">
        <v>463</v>
      </c>
      <c r="C173" s="654">
        <v>1</v>
      </c>
      <c r="D173" s="655" t="str">
        <f>'Information Input'!$M$14</f>
        <v xml:space="preserve">      -      </v>
      </c>
      <c r="E173" s="655" t="s">
        <v>26</v>
      </c>
      <c r="F173" s="656">
        <f t="shared" si="64"/>
        <v>43647</v>
      </c>
      <c r="G173" s="656">
        <f t="shared" si="65"/>
        <v>43738</v>
      </c>
      <c r="H173" s="656">
        <f>'Information Input'!$H$35</f>
        <v>43555</v>
      </c>
      <c r="I173" s="655" t="str">
        <f>'Information Input'!$J$22</f>
        <v>Quarterly</v>
      </c>
      <c r="J173" s="656">
        <f>'Information Input'!$H$30</f>
        <v>43555</v>
      </c>
      <c r="K173" s="655">
        <f>'Information Input'!$J$18</f>
        <v>2019</v>
      </c>
      <c r="L173" s="657" t="s">
        <v>365</v>
      </c>
      <c r="M173" s="658" t="s">
        <v>370</v>
      </c>
      <c r="N173" s="659" t="s">
        <v>462</v>
      </c>
      <c r="O173" s="660" t="s">
        <v>446</v>
      </c>
      <c r="P173" s="655">
        <v>21</v>
      </c>
      <c r="Q173" s="667" t="s">
        <v>543</v>
      </c>
      <c r="R173" s="659" t="s">
        <v>151</v>
      </c>
      <c r="S173" s="661">
        <f>'Report 1'!$E$18</f>
        <v>0</v>
      </c>
      <c r="T173" s="662">
        <f>'Report 1'!$E$41</f>
        <v>0</v>
      </c>
      <c r="U173" s="663">
        <f>'Report 1'!$E$127</f>
        <v>0</v>
      </c>
      <c r="AL173" s="664" t="s">
        <v>463</v>
      </c>
      <c r="AM173" s="665">
        <v>2</v>
      </c>
      <c r="AN173" s="665" t="str">
        <f>'Information Input'!$M$14</f>
        <v xml:space="preserve">      -      </v>
      </c>
      <c r="AO173" s="665" t="s">
        <v>27</v>
      </c>
      <c r="AP173" s="656">
        <f t="shared" si="58"/>
        <v>43739</v>
      </c>
      <c r="AQ173" s="656">
        <f t="shared" si="59"/>
        <v>43830</v>
      </c>
      <c r="AR173" s="656">
        <f>'Information Input'!$H$35</f>
        <v>43555</v>
      </c>
      <c r="AS173" s="665" t="str">
        <f>'Information Input'!$J$22</f>
        <v>Quarterly</v>
      </c>
      <c r="AT173" s="656">
        <f>'Information Input'!$H$30</f>
        <v>43555</v>
      </c>
      <c r="AU173" s="665">
        <f>'Information Input'!$J$18</f>
        <v>2019</v>
      </c>
      <c r="AV173" s="665">
        <v>208</v>
      </c>
      <c r="AW173" s="665" t="s">
        <v>370</v>
      </c>
      <c r="AX173" s="665" t="s">
        <v>462</v>
      </c>
      <c r="AY173" s="666" t="s">
        <v>450</v>
      </c>
      <c r="AZ173" s="665">
        <v>46</v>
      </c>
      <c r="BA173" s="667" t="s">
        <v>555</v>
      </c>
      <c r="BB173" s="661" t="s">
        <v>268</v>
      </c>
      <c r="BC173" s="668">
        <f>'Report 2'!$AC$53</f>
        <v>0</v>
      </c>
      <c r="BD173" s="668">
        <f>'Report 2'!$AD$53</f>
        <v>0</v>
      </c>
      <c r="BE173" s="668">
        <f>'Report 2'!$AE$53</f>
        <v>0</v>
      </c>
      <c r="BF173" s="668">
        <f>'Report 2'!$AF$53</f>
        <v>0</v>
      </c>
      <c r="BG173" s="668">
        <f>'Report 2'!$AG$53</f>
        <v>0</v>
      </c>
      <c r="BH173" s="668">
        <f>'Report 2'!$AH$53</f>
        <v>0</v>
      </c>
      <c r="BI173" s="668">
        <f>'Report 2'!$AI$53</f>
        <v>0</v>
      </c>
      <c r="CC173" s="660" t="s">
        <v>463</v>
      </c>
      <c r="CD173" s="1000" t="s">
        <v>447</v>
      </c>
      <c r="CE173" s="1000" t="str">
        <f>'Information Input'!$M$14</f>
        <v xml:space="preserve">      -      </v>
      </c>
      <c r="CF173" s="669" t="s">
        <v>28</v>
      </c>
      <c r="CG173" s="670">
        <f>'Information Input'!$H$33</f>
        <v>43466</v>
      </c>
      <c r="CH173" s="670">
        <f>'Information Input'!$H$34</f>
        <v>43555</v>
      </c>
      <c r="CI173" s="670">
        <f>'Information Input'!$H$35</f>
        <v>43555</v>
      </c>
      <c r="CJ173" s="669" t="str">
        <f>'Information Input'!$J$22</f>
        <v>Quarterly</v>
      </c>
      <c r="CK173" s="670">
        <f>'Information Input'!$H$30</f>
        <v>43555</v>
      </c>
      <c r="CL173" s="669">
        <f>'Information Input'!$J$18</f>
        <v>2019</v>
      </c>
      <c r="CM173" s="1001" t="s">
        <v>365</v>
      </c>
      <c r="CN173" s="1000" t="s">
        <v>370</v>
      </c>
      <c r="CO173" s="660" t="s">
        <v>462</v>
      </c>
      <c r="CP173" s="660" t="str">
        <f t="shared" si="72"/>
        <v>Health Care</v>
      </c>
      <c r="CQ173" s="669">
        <v>12</v>
      </c>
      <c r="CR173" s="660" t="s">
        <v>108</v>
      </c>
      <c r="CS173" s="660" t="s">
        <v>152</v>
      </c>
      <c r="CT173" s="1002">
        <f>'Report 1'!$G$18</f>
        <v>0</v>
      </c>
      <c r="CU173" s="1003">
        <f>SUMIF('Report 4A'!$G$16:$G$95,$CQ173,'Report 4A'!$O$16:$O$95)</f>
        <v>0</v>
      </c>
      <c r="CV173" s="1004">
        <f t="shared" si="60"/>
        <v>0</v>
      </c>
      <c r="CX173" s="664" t="s">
        <v>463</v>
      </c>
      <c r="CY173" s="655" t="s">
        <v>288</v>
      </c>
      <c r="CZ173" s="655" t="str">
        <f>'Information Input'!$M$14</f>
        <v xml:space="preserve">      -      </v>
      </c>
      <c r="DA173" s="656">
        <f>'Information Input'!$H$35</f>
        <v>43555</v>
      </c>
      <c r="DB173" s="655" t="str">
        <f>'Information Input'!$J$22</f>
        <v>Quarterly</v>
      </c>
      <c r="DC173" s="670">
        <f>'Information Input'!$H$30</f>
        <v>43555</v>
      </c>
      <c r="DD173" s="671" t="str">
        <f t="shared" si="46"/>
        <v>201710</v>
      </c>
      <c r="DE173" s="659" t="s">
        <v>462</v>
      </c>
      <c r="DF173" s="659" t="s">
        <v>458</v>
      </c>
      <c r="DG173" s="662">
        <f>'Report 5J'!$T$55</f>
        <v>0</v>
      </c>
      <c r="DH173" s="668">
        <f>'Report 5J'!$T$56</f>
        <v>0</v>
      </c>
      <c r="DI173" s="662">
        <f>'Report 5J'!$T$57</f>
        <v>0</v>
      </c>
      <c r="DJ173" s="662">
        <f>'Report 5J'!$T$58</f>
        <v>0</v>
      </c>
      <c r="DK173" s="662">
        <f>'Report 5J'!$T$59</f>
        <v>0</v>
      </c>
      <c r="DL173" s="662">
        <f>'Report 5J'!$T$60</f>
        <v>0</v>
      </c>
      <c r="DM173" s="662">
        <f>'Report 5J'!$T$61</f>
        <v>0</v>
      </c>
      <c r="DN173" s="662">
        <f>'Report 5J'!$T$62</f>
        <v>0</v>
      </c>
      <c r="DO173" s="662">
        <f>'Report 5J'!$T$63</f>
        <v>0</v>
      </c>
      <c r="DP173" s="662">
        <f>'Report 5J'!$T$64</f>
        <v>0</v>
      </c>
      <c r="DQ173" s="662">
        <f>'Report 5J'!$T$65</f>
        <v>0</v>
      </c>
    </row>
    <row r="174" spans="2:121">
      <c r="B174" s="653" t="s">
        <v>463</v>
      </c>
      <c r="C174" s="654">
        <v>1</v>
      </c>
      <c r="D174" s="655" t="str">
        <f>'Information Input'!$M$14</f>
        <v xml:space="preserve">      -      </v>
      </c>
      <c r="E174" s="655" t="s">
        <v>26</v>
      </c>
      <c r="F174" s="656">
        <f t="shared" si="64"/>
        <v>43647</v>
      </c>
      <c r="G174" s="656">
        <f t="shared" si="65"/>
        <v>43738</v>
      </c>
      <c r="H174" s="656">
        <f>'Information Input'!$H$35</f>
        <v>43555</v>
      </c>
      <c r="I174" s="655" t="str">
        <f>'Information Input'!$J$22</f>
        <v>Quarterly</v>
      </c>
      <c r="J174" s="656">
        <f>'Information Input'!$H$30</f>
        <v>43555</v>
      </c>
      <c r="K174" s="655">
        <f>'Information Input'!$J$18</f>
        <v>2019</v>
      </c>
      <c r="L174" s="657" t="s">
        <v>365</v>
      </c>
      <c r="M174" s="658" t="s">
        <v>370</v>
      </c>
      <c r="N174" s="659" t="s">
        <v>462</v>
      </c>
      <c r="O174" s="660" t="s">
        <v>446</v>
      </c>
      <c r="P174" s="655">
        <v>22</v>
      </c>
      <c r="Q174" s="667" t="s">
        <v>544</v>
      </c>
      <c r="R174" s="659" t="s">
        <v>150</v>
      </c>
      <c r="S174" s="661">
        <f>'Report 1'!$E$18</f>
        <v>0</v>
      </c>
      <c r="T174" s="662">
        <f>'Report 1'!$E$42</f>
        <v>0</v>
      </c>
      <c r="U174" s="663">
        <f>'Report 1'!$E$128</f>
        <v>0</v>
      </c>
      <c r="AL174" s="664" t="s">
        <v>463</v>
      </c>
      <c r="AM174" s="665">
        <v>2</v>
      </c>
      <c r="AN174" s="665" t="str">
        <f>'Information Input'!$M$14</f>
        <v xml:space="preserve">      -      </v>
      </c>
      <c r="AO174" s="665" t="s">
        <v>27</v>
      </c>
      <c r="AP174" s="656">
        <f t="shared" si="58"/>
        <v>43739</v>
      </c>
      <c r="AQ174" s="656">
        <f t="shared" si="59"/>
        <v>43830</v>
      </c>
      <c r="AR174" s="656">
        <f>'Information Input'!$H$35</f>
        <v>43555</v>
      </c>
      <c r="AS174" s="665" t="str">
        <f>'Information Input'!$J$22</f>
        <v>Quarterly</v>
      </c>
      <c r="AT174" s="656">
        <f>'Information Input'!$H$30</f>
        <v>43555</v>
      </c>
      <c r="AU174" s="665">
        <f>'Information Input'!$J$18</f>
        <v>2019</v>
      </c>
      <c r="AV174" s="665">
        <v>208</v>
      </c>
      <c r="AW174" s="665" t="s">
        <v>370</v>
      </c>
      <c r="AX174" s="665" t="s">
        <v>462</v>
      </c>
      <c r="AY174" s="666" t="s">
        <v>450</v>
      </c>
      <c r="AZ174" s="665">
        <v>47</v>
      </c>
      <c r="BA174" s="667" t="s">
        <v>293</v>
      </c>
      <c r="BB174" s="661" t="s">
        <v>268</v>
      </c>
      <c r="BC174" s="668">
        <f>'Report 2'!$AC$54</f>
        <v>0</v>
      </c>
      <c r="BD174" s="668">
        <f>'Report 2'!$AD$54</f>
        <v>0</v>
      </c>
      <c r="BE174" s="668">
        <f>'Report 2'!$AE$54</f>
        <v>0</v>
      </c>
      <c r="BF174" s="668">
        <f>'Report 2'!$AF$54</f>
        <v>0</v>
      </c>
      <c r="BG174" s="668">
        <f>'Report 2'!$AG$54</f>
        <v>0</v>
      </c>
      <c r="BH174" s="668">
        <f>'Report 2'!$AH$54</f>
        <v>0</v>
      </c>
      <c r="BI174" s="668">
        <f>'Report 2'!$AI$54</f>
        <v>0</v>
      </c>
      <c r="CC174" s="660" t="s">
        <v>463</v>
      </c>
      <c r="CD174" s="1000" t="s">
        <v>447</v>
      </c>
      <c r="CE174" s="1000" t="str">
        <f>'Information Input'!$M$14</f>
        <v xml:space="preserve">      -      </v>
      </c>
      <c r="CF174" s="669" t="s">
        <v>28</v>
      </c>
      <c r="CG174" s="670">
        <f>'Information Input'!$H$33</f>
        <v>43466</v>
      </c>
      <c r="CH174" s="670">
        <f>'Information Input'!$H$34</f>
        <v>43555</v>
      </c>
      <c r="CI174" s="670">
        <f>'Information Input'!$H$35</f>
        <v>43555</v>
      </c>
      <c r="CJ174" s="669" t="str">
        <f>'Information Input'!$J$22</f>
        <v>Quarterly</v>
      </c>
      <c r="CK174" s="670">
        <f>'Information Input'!$H$30</f>
        <v>43555</v>
      </c>
      <c r="CL174" s="669">
        <f>'Information Input'!$J$18</f>
        <v>2019</v>
      </c>
      <c r="CM174" s="1001" t="s">
        <v>365</v>
      </c>
      <c r="CN174" s="1000" t="s">
        <v>370</v>
      </c>
      <c r="CO174" s="660" t="s">
        <v>462</v>
      </c>
      <c r="CP174" s="660" t="str">
        <f t="shared" si="72"/>
        <v>Health Care</v>
      </c>
      <c r="CQ174" s="669">
        <v>13</v>
      </c>
      <c r="CR174" s="660" t="s">
        <v>109</v>
      </c>
      <c r="CS174" s="660" t="s">
        <v>154</v>
      </c>
      <c r="CT174" s="1002">
        <f>'Report 1'!$G$18</f>
        <v>0</v>
      </c>
      <c r="CU174" s="1003">
        <f>SUMIF('Report 4A'!$G$16:$G$95,$CQ174,'Report 4A'!$O$16:$O$95)</f>
        <v>0</v>
      </c>
      <c r="CV174" s="1004">
        <f t="shared" si="60"/>
        <v>0</v>
      </c>
      <c r="CX174" s="664" t="s">
        <v>463</v>
      </c>
      <c r="CY174" s="655" t="s">
        <v>288</v>
      </c>
      <c r="CZ174" s="655" t="str">
        <f>'Information Input'!$M$14</f>
        <v xml:space="preserve">      -      </v>
      </c>
      <c r="DA174" s="656">
        <f>'Information Input'!$H$35</f>
        <v>43555</v>
      </c>
      <c r="DB174" s="655" t="str">
        <f>'Information Input'!$J$22</f>
        <v>Quarterly</v>
      </c>
      <c r="DC174" s="670">
        <f>'Information Input'!$H$30</f>
        <v>43555</v>
      </c>
      <c r="DD174" s="671" t="str">
        <f t="shared" si="46"/>
        <v>201709</v>
      </c>
      <c r="DE174" s="659" t="s">
        <v>462</v>
      </c>
      <c r="DF174" s="659" t="s">
        <v>458</v>
      </c>
      <c r="DG174" s="662">
        <f>'Report 5J'!$U$55</f>
        <v>0</v>
      </c>
      <c r="DH174" s="668">
        <f>'Report 5J'!$U$56</f>
        <v>0</v>
      </c>
      <c r="DI174" s="662">
        <f>'Report 5J'!$U$57</f>
        <v>0</v>
      </c>
      <c r="DJ174" s="662">
        <f>'Report 5J'!$U$58</f>
        <v>0</v>
      </c>
      <c r="DK174" s="662">
        <f>'Report 5J'!$U$59</f>
        <v>0</v>
      </c>
      <c r="DL174" s="662">
        <f>'Report 5J'!$U$60</f>
        <v>0</v>
      </c>
      <c r="DM174" s="662">
        <f>'Report 5J'!$U$61</f>
        <v>0</v>
      </c>
      <c r="DN174" s="662">
        <f>'Report 5J'!$U$62</f>
        <v>0</v>
      </c>
      <c r="DO174" s="662">
        <f>'Report 5J'!$U$63</f>
        <v>0</v>
      </c>
      <c r="DP174" s="662">
        <f>'Report 5J'!$U$64</f>
        <v>0</v>
      </c>
      <c r="DQ174" s="662">
        <f>'Report 5J'!$U$65</f>
        <v>0</v>
      </c>
    </row>
    <row r="175" spans="2:121">
      <c r="B175" s="653" t="s">
        <v>463</v>
      </c>
      <c r="C175" s="654">
        <v>1</v>
      </c>
      <c r="D175" s="655" t="str">
        <f>'Information Input'!$M$14</f>
        <v xml:space="preserve">      -      </v>
      </c>
      <c r="E175" s="655" t="s">
        <v>26</v>
      </c>
      <c r="F175" s="656">
        <f t="shared" si="64"/>
        <v>43647</v>
      </c>
      <c r="G175" s="656">
        <f t="shared" si="65"/>
        <v>43738</v>
      </c>
      <c r="H175" s="656">
        <f>'Information Input'!$H$35</f>
        <v>43555</v>
      </c>
      <c r="I175" s="655" t="str">
        <f>'Information Input'!$J$22</f>
        <v>Quarterly</v>
      </c>
      <c r="J175" s="656">
        <f>'Information Input'!$H$30</f>
        <v>43555</v>
      </c>
      <c r="K175" s="655">
        <f>'Information Input'!$J$18</f>
        <v>2019</v>
      </c>
      <c r="L175" s="657" t="s">
        <v>365</v>
      </c>
      <c r="M175" s="658" t="s">
        <v>370</v>
      </c>
      <c r="N175" s="659" t="s">
        <v>462</v>
      </c>
      <c r="O175" s="660" t="s">
        <v>446</v>
      </c>
      <c r="P175" s="655">
        <v>23</v>
      </c>
      <c r="Q175" s="667" t="s">
        <v>545</v>
      </c>
      <c r="R175" s="659" t="s">
        <v>150</v>
      </c>
      <c r="S175" s="661">
        <f>'Report 1'!$E$18</f>
        <v>0</v>
      </c>
      <c r="T175" s="662">
        <f>'Report 1'!$E$43</f>
        <v>0</v>
      </c>
      <c r="U175" s="663">
        <f>'Report 1'!$E$129</f>
        <v>0</v>
      </c>
      <c r="AL175" s="664" t="s">
        <v>463</v>
      </c>
      <c r="AM175" s="665">
        <v>2</v>
      </c>
      <c r="AN175" s="665" t="str">
        <f>'Information Input'!$M$14</f>
        <v xml:space="preserve">      -      </v>
      </c>
      <c r="AO175" s="665" t="s">
        <v>27</v>
      </c>
      <c r="AP175" s="656">
        <f t="shared" si="58"/>
        <v>43739</v>
      </c>
      <c r="AQ175" s="656">
        <f t="shared" si="59"/>
        <v>43830</v>
      </c>
      <c r="AR175" s="656">
        <f>'Information Input'!$H$35</f>
        <v>43555</v>
      </c>
      <c r="AS175" s="665" t="str">
        <f>'Information Input'!$J$22</f>
        <v>Quarterly</v>
      </c>
      <c r="AT175" s="656">
        <f>'Information Input'!$H$30</f>
        <v>43555</v>
      </c>
      <c r="AU175" s="665">
        <f>'Information Input'!$J$18</f>
        <v>2019</v>
      </c>
      <c r="AV175" s="665">
        <v>208</v>
      </c>
      <c r="AW175" s="665" t="s">
        <v>370</v>
      </c>
      <c r="AX175" s="665" t="s">
        <v>462</v>
      </c>
      <c r="AY175" s="666" t="s">
        <v>450</v>
      </c>
      <c r="AZ175" s="665">
        <v>48</v>
      </c>
      <c r="BA175" s="667" t="s">
        <v>556</v>
      </c>
      <c r="BB175" s="661" t="s">
        <v>268</v>
      </c>
      <c r="BC175" s="668">
        <f>'Report 2'!$AC$55</f>
        <v>0</v>
      </c>
      <c r="BD175" s="668">
        <f>'Report 2'!$AD$55</f>
        <v>0</v>
      </c>
      <c r="BE175" s="668">
        <f>'Report 2'!$AE$55</f>
        <v>0</v>
      </c>
      <c r="BF175" s="668">
        <f>'Report 2'!$AF$55</f>
        <v>0</v>
      </c>
      <c r="BG175" s="668">
        <f>'Report 2'!$AG$55</f>
        <v>0</v>
      </c>
      <c r="BH175" s="668">
        <f>'Report 2'!$AH$55</f>
        <v>0</v>
      </c>
      <c r="BI175" s="668">
        <f>'Report 2'!$AI$55</f>
        <v>0</v>
      </c>
      <c r="CC175" s="660" t="s">
        <v>463</v>
      </c>
      <c r="CD175" s="1000" t="s">
        <v>447</v>
      </c>
      <c r="CE175" s="1000" t="str">
        <f>'Information Input'!$M$14</f>
        <v xml:space="preserve">      -      </v>
      </c>
      <c r="CF175" s="669" t="s">
        <v>28</v>
      </c>
      <c r="CG175" s="670">
        <f>'Information Input'!$H$33</f>
        <v>43466</v>
      </c>
      <c r="CH175" s="670">
        <f>'Information Input'!$H$34</f>
        <v>43555</v>
      </c>
      <c r="CI175" s="670">
        <f>'Information Input'!$H$35</f>
        <v>43555</v>
      </c>
      <c r="CJ175" s="669" t="str">
        <f>'Information Input'!$J$22</f>
        <v>Quarterly</v>
      </c>
      <c r="CK175" s="670">
        <f>'Information Input'!$H$30</f>
        <v>43555</v>
      </c>
      <c r="CL175" s="669">
        <f>'Information Input'!$J$18</f>
        <v>2019</v>
      </c>
      <c r="CM175" s="1001" t="s">
        <v>365</v>
      </c>
      <c r="CN175" s="1000" t="s">
        <v>370</v>
      </c>
      <c r="CO175" s="660" t="s">
        <v>462</v>
      </c>
      <c r="CP175" s="660" t="str">
        <f t="shared" si="72"/>
        <v>Health Care</v>
      </c>
      <c r="CQ175" s="669">
        <v>14</v>
      </c>
      <c r="CR175" s="660" t="s">
        <v>537</v>
      </c>
      <c r="CS175" s="660" t="s">
        <v>156</v>
      </c>
      <c r="CT175" s="1002">
        <f>'Report 1'!$G$18</f>
        <v>0</v>
      </c>
      <c r="CU175" s="1003">
        <f>SUMIF('Report 4A'!$G$16:$G$95,$CQ175,'Report 4A'!$O$16:$O$95)</f>
        <v>0</v>
      </c>
      <c r="CV175" s="1004">
        <f t="shared" si="60"/>
        <v>0</v>
      </c>
      <c r="CX175" s="664" t="s">
        <v>463</v>
      </c>
      <c r="CY175" s="655" t="s">
        <v>288</v>
      </c>
      <c r="CZ175" s="655" t="str">
        <f>'Information Input'!$M$14</f>
        <v xml:space="preserve">      -      </v>
      </c>
      <c r="DA175" s="656">
        <f>'Information Input'!$H$35</f>
        <v>43555</v>
      </c>
      <c r="DB175" s="655" t="str">
        <f>'Information Input'!$J$22</f>
        <v>Quarterly</v>
      </c>
      <c r="DC175" s="670">
        <f>'Information Input'!$H$30</f>
        <v>43555</v>
      </c>
      <c r="DD175" s="671" t="str">
        <f t="shared" si="46"/>
        <v>201708</v>
      </c>
      <c r="DE175" s="659" t="s">
        <v>462</v>
      </c>
      <c r="DF175" s="659" t="s">
        <v>458</v>
      </c>
      <c r="DG175" s="662">
        <f>'Report 5J'!$V$55</f>
        <v>0</v>
      </c>
      <c r="DH175" s="668">
        <f>'Report 5J'!$V$56</f>
        <v>0</v>
      </c>
      <c r="DI175" s="662">
        <f>'Report 5J'!$V$57</f>
        <v>0</v>
      </c>
      <c r="DJ175" s="662">
        <f>'Report 5J'!$V$58</f>
        <v>0</v>
      </c>
      <c r="DK175" s="662">
        <f>'Report 5J'!$V$59</f>
        <v>0</v>
      </c>
      <c r="DL175" s="662">
        <f>'Report 5J'!$V$60</f>
        <v>0</v>
      </c>
      <c r="DM175" s="662">
        <f>'Report 5J'!$V$61</f>
        <v>0</v>
      </c>
      <c r="DN175" s="662">
        <f>'Report 5J'!$V$62</f>
        <v>0</v>
      </c>
      <c r="DO175" s="662">
        <f>'Report 5J'!$V$63</f>
        <v>0</v>
      </c>
      <c r="DP175" s="662">
        <f>'Report 5J'!$V$64</f>
        <v>0</v>
      </c>
      <c r="DQ175" s="662">
        <f>'Report 5J'!$V$65</f>
        <v>0</v>
      </c>
    </row>
    <row r="176" spans="2:121">
      <c r="B176" s="653" t="s">
        <v>463</v>
      </c>
      <c r="C176" s="654">
        <v>1</v>
      </c>
      <c r="D176" s="655" t="str">
        <f>'Information Input'!$M$14</f>
        <v xml:space="preserve">      -      </v>
      </c>
      <c r="E176" s="655" t="s">
        <v>26</v>
      </c>
      <c r="F176" s="656">
        <f t="shared" si="64"/>
        <v>43647</v>
      </c>
      <c r="G176" s="656">
        <f t="shared" si="65"/>
        <v>43738</v>
      </c>
      <c r="H176" s="656">
        <f>'Information Input'!$H$35</f>
        <v>43555</v>
      </c>
      <c r="I176" s="655" t="str">
        <f>'Information Input'!$J$22</f>
        <v>Quarterly</v>
      </c>
      <c r="J176" s="656">
        <f>'Information Input'!$H$30</f>
        <v>43555</v>
      </c>
      <c r="K176" s="655">
        <f>'Information Input'!$J$18</f>
        <v>2019</v>
      </c>
      <c r="L176" s="657" t="s">
        <v>365</v>
      </c>
      <c r="M176" s="658" t="s">
        <v>370</v>
      </c>
      <c r="N176" s="659" t="s">
        <v>462</v>
      </c>
      <c r="O176" s="660" t="s">
        <v>446</v>
      </c>
      <c r="P176" s="655">
        <v>24</v>
      </c>
      <c r="Q176" s="667" t="s">
        <v>546</v>
      </c>
      <c r="R176" s="659" t="s">
        <v>156</v>
      </c>
      <c r="S176" s="661">
        <f>'Report 1'!$E$18</f>
        <v>0</v>
      </c>
      <c r="T176" s="662">
        <f>'Report 1'!$E$44</f>
        <v>0</v>
      </c>
      <c r="U176" s="663">
        <f>'Report 1'!$E$130</f>
        <v>0</v>
      </c>
      <c r="AL176" s="664" t="s">
        <v>463</v>
      </c>
      <c r="AM176" s="665">
        <v>2</v>
      </c>
      <c r="AN176" s="665" t="str">
        <f>'Information Input'!$M$14</f>
        <v xml:space="preserve">      -      </v>
      </c>
      <c r="AO176" s="665" t="s">
        <v>27</v>
      </c>
      <c r="AP176" s="656">
        <f t="shared" si="58"/>
        <v>43739</v>
      </c>
      <c r="AQ176" s="656">
        <f t="shared" si="59"/>
        <v>43830</v>
      </c>
      <c r="AR176" s="656">
        <f>'Information Input'!$H$35</f>
        <v>43555</v>
      </c>
      <c r="AS176" s="665" t="str">
        <f>'Information Input'!$J$22</f>
        <v>Quarterly</v>
      </c>
      <c r="AT176" s="656">
        <f>'Information Input'!$H$30</f>
        <v>43555</v>
      </c>
      <c r="AU176" s="665">
        <f>'Information Input'!$J$18</f>
        <v>2019</v>
      </c>
      <c r="AV176" s="665">
        <v>208</v>
      </c>
      <c r="AW176" s="665" t="s">
        <v>370</v>
      </c>
      <c r="AX176" s="665" t="s">
        <v>462</v>
      </c>
      <c r="AY176" s="666" t="s">
        <v>450</v>
      </c>
      <c r="AZ176" s="665">
        <v>49</v>
      </c>
      <c r="BA176" s="667" t="s">
        <v>392</v>
      </c>
      <c r="BB176" s="661" t="s">
        <v>268</v>
      </c>
      <c r="BC176" s="668">
        <f>'Report 2'!$AC$56</f>
        <v>0</v>
      </c>
      <c r="BD176" s="668">
        <f>'Report 2'!$AD$56</f>
        <v>0</v>
      </c>
      <c r="BE176" s="668">
        <f>'Report 2'!$AE$56</f>
        <v>0</v>
      </c>
      <c r="BF176" s="668">
        <f>'Report 2'!$AF$56</f>
        <v>0</v>
      </c>
      <c r="BG176" s="668">
        <f>'Report 2'!$AG$56</f>
        <v>0</v>
      </c>
      <c r="BH176" s="668">
        <f>'Report 2'!$AH$56</f>
        <v>0</v>
      </c>
      <c r="BI176" s="668">
        <f>'Report 2'!$AI$56</f>
        <v>0</v>
      </c>
      <c r="CC176" s="660" t="s">
        <v>463</v>
      </c>
      <c r="CD176" s="1000" t="s">
        <v>447</v>
      </c>
      <c r="CE176" s="1000" t="str">
        <f>'Information Input'!$M$14</f>
        <v xml:space="preserve">      -      </v>
      </c>
      <c r="CF176" s="669" t="s">
        <v>28</v>
      </c>
      <c r="CG176" s="670">
        <f>'Information Input'!$H$33</f>
        <v>43466</v>
      </c>
      <c r="CH176" s="670">
        <f>'Information Input'!$H$34</f>
        <v>43555</v>
      </c>
      <c r="CI176" s="670">
        <f>'Information Input'!$H$35</f>
        <v>43555</v>
      </c>
      <c r="CJ176" s="669" t="str">
        <f>'Information Input'!$J$22</f>
        <v>Quarterly</v>
      </c>
      <c r="CK176" s="670">
        <f>'Information Input'!$H$30</f>
        <v>43555</v>
      </c>
      <c r="CL176" s="669">
        <f>'Information Input'!$J$18</f>
        <v>2019</v>
      </c>
      <c r="CM176" s="1001" t="s">
        <v>365</v>
      </c>
      <c r="CN176" s="1000" t="s">
        <v>370</v>
      </c>
      <c r="CO176" s="660" t="s">
        <v>462</v>
      </c>
      <c r="CP176" s="660" t="str">
        <f t="shared" si="72"/>
        <v>Health Care</v>
      </c>
      <c r="CQ176" s="669">
        <v>15</v>
      </c>
      <c r="CR176" s="660" t="s">
        <v>110</v>
      </c>
      <c r="CS176" s="660" t="s">
        <v>157</v>
      </c>
      <c r="CT176" s="1002">
        <f>'Report 1'!$G$18</f>
        <v>0</v>
      </c>
      <c r="CU176" s="1003">
        <f>SUMIF('Report 4A'!$G$16:$G$95,$CQ176,'Report 4A'!$O$16:$O$95)</f>
        <v>0</v>
      </c>
      <c r="CV176" s="1004">
        <f t="shared" si="60"/>
        <v>0</v>
      </c>
      <c r="CX176" s="664" t="s">
        <v>463</v>
      </c>
      <c r="CY176" s="655" t="s">
        <v>288</v>
      </c>
      <c r="CZ176" s="655" t="str">
        <f>'Information Input'!$M$14</f>
        <v xml:space="preserve">      -      </v>
      </c>
      <c r="DA176" s="656">
        <f>'Information Input'!$H$35</f>
        <v>43555</v>
      </c>
      <c r="DB176" s="655" t="str">
        <f>'Information Input'!$J$22</f>
        <v>Quarterly</v>
      </c>
      <c r="DC176" s="670">
        <f>'Information Input'!$H$30</f>
        <v>43555</v>
      </c>
      <c r="DD176" s="671" t="str">
        <f t="shared" ref="DD176:DD239" si="73">DD140</f>
        <v>201707</v>
      </c>
      <c r="DE176" s="659" t="s">
        <v>462</v>
      </c>
      <c r="DF176" s="659" t="s">
        <v>458</v>
      </c>
      <c r="DG176" s="662">
        <f>'Report 5J'!$W$55</f>
        <v>0</v>
      </c>
      <c r="DH176" s="668">
        <f>'Report 5J'!$W$56</f>
        <v>0</v>
      </c>
      <c r="DI176" s="662">
        <f>'Report 5J'!$W$57</f>
        <v>0</v>
      </c>
      <c r="DJ176" s="662">
        <f>'Report 5J'!$W$58</f>
        <v>0</v>
      </c>
      <c r="DK176" s="662">
        <f>'Report 5J'!$W$59</f>
        <v>0</v>
      </c>
      <c r="DL176" s="662">
        <f>'Report 5J'!$W$60</f>
        <v>0</v>
      </c>
      <c r="DM176" s="662">
        <f>'Report 5J'!$W$61</f>
        <v>0</v>
      </c>
      <c r="DN176" s="662">
        <f>'Report 5J'!$W$62</f>
        <v>0</v>
      </c>
      <c r="DO176" s="662">
        <f>'Report 5J'!$W$63</f>
        <v>0</v>
      </c>
      <c r="DP176" s="662">
        <f>'Report 5J'!$W$64</f>
        <v>0</v>
      </c>
      <c r="DQ176" s="662">
        <f>'Report 5J'!$W$65</f>
        <v>0</v>
      </c>
    </row>
    <row r="177" spans="2:121">
      <c r="B177" s="653" t="s">
        <v>463</v>
      </c>
      <c r="C177" s="654">
        <v>1</v>
      </c>
      <c r="D177" s="655" t="str">
        <f>'Information Input'!$M$14</f>
        <v xml:space="preserve">      -      </v>
      </c>
      <c r="E177" s="655" t="s">
        <v>26</v>
      </c>
      <c r="F177" s="656">
        <f t="shared" si="64"/>
        <v>43647</v>
      </c>
      <c r="G177" s="656">
        <f t="shared" si="65"/>
        <v>43738</v>
      </c>
      <c r="H177" s="656">
        <f>'Information Input'!$H$35</f>
        <v>43555</v>
      </c>
      <c r="I177" s="655" t="str">
        <f>'Information Input'!$J$22</f>
        <v>Quarterly</v>
      </c>
      <c r="J177" s="656">
        <f>'Information Input'!$H$30</f>
        <v>43555</v>
      </c>
      <c r="K177" s="655">
        <f>'Information Input'!$J$18</f>
        <v>2019</v>
      </c>
      <c r="L177" s="657" t="s">
        <v>365</v>
      </c>
      <c r="M177" s="658" t="s">
        <v>370</v>
      </c>
      <c r="N177" s="659" t="s">
        <v>462</v>
      </c>
      <c r="O177" s="660" t="s">
        <v>446</v>
      </c>
      <c r="P177" s="655">
        <v>25</v>
      </c>
      <c r="Q177" s="667" t="s">
        <v>547</v>
      </c>
      <c r="R177" s="659" t="s">
        <v>156</v>
      </c>
      <c r="S177" s="661">
        <f>'Report 1'!$E$18</f>
        <v>0</v>
      </c>
      <c r="T177" s="662">
        <f>'Report 1'!$E$45</f>
        <v>0</v>
      </c>
      <c r="U177" s="663">
        <f>'Report 1'!$E$131</f>
        <v>0</v>
      </c>
      <c r="AL177" s="664" t="s">
        <v>463</v>
      </c>
      <c r="AM177" s="665">
        <v>2</v>
      </c>
      <c r="AN177" s="665" t="str">
        <f>'Information Input'!$M$14</f>
        <v xml:space="preserve">      -      </v>
      </c>
      <c r="AO177" s="665" t="s">
        <v>27</v>
      </c>
      <c r="AP177" s="656">
        <f t="shared" si="58"/>
        <v>43739</v>
      </c>
      <c r="AQ177" s="656">
        <f t="shared" si="59"/>
        <v>43830</v>
      </c>
      <c r="AR177" s="656">
        <f>'Information Input'!$H$35</f>
        <v>43555</v>
      </c>
      <c r="AS177" s="665" t="str">
        <f>'Information Input'!$J$22</f>
        <v>Quarterly</v>
      </c>
      <c r="AT177" s="656">
        <f>'Information Input'!$H$30</f>
        <v>43555</v>
      </c>
      <c r="AU177" s="665">
        <f>'Information Input'!$J$18</f>
        <v>2019</v>
      </c>
      <c r="AV177" s="665">
        <v>208</v>
      </c>
      <c r="AW177" s="665" t="s">
        <v>370</v>
      </c>
      <c r="AX177" s="665" t="s">
        <v>462</v>
      </c>
      <c r="AY177" s="666" t="s">
        <v>450</v>
      </c>
      <c r="AZ177" s="665">
        <v>50</v>
      </c>
      <c r="BA177" s="667" t="s">
        <v>142</v>
      </c>
      <c r="BB177" s="661" t="s">
        <v>268</v>
      </c>
      <c r="BC177" s="668">
        <f>'Report 2'!$AC$57</f>
        <v>0</v>
      </c>
      <c r="BD177" s="668">
        <f>'Report 2'!$AD$57</f>
        <v>0</v>
      </c>
      <c r="BE177" s="668">
        <f>'Report 2'!$AE$57</f>
        <v>0</v>
      </c>
      <c r="BF177" s="668">
        <f>'Report 2'!$AF$57</f>
        <v>0</v>
      </c>
      <c r="BG177" s="668">
        <f>'Report 2'!$AG$57</f>
        <v>0</v>
      </c>
      <c r="BH177" s="668">
        <f>'Report 2'!$AH$57</f>
        <v>0</v>
      </c>
      <c r="BI177" s="668">
        <f>'Report 2'!$AI$57</f>
        <v>0</v>
      </c>
      <c r="CC177" s="660" t="s">
        <v>463</v>
      </c>
      <c r="CD177" s="1000" t="s">
        <v>447</v>
      </c>
      <c r="CE177" s="1000" t="str">
        <f>'Information Input'!$M$14</f>
        <v xml:space="preserve">      -      </v>
      </c>
      <c r="CF177" s="669" t="s">
        <v>28</v>
      </c>
      <c r="CG177" s="670">
        <f>'Information Input'!$H$33</f>
        <v>43466</v>
      </c>
      <c r="CH177" s="670">
        <f>'Information Input'!$H$34</f>
        <v>43555</v>
      </c>
      <c r="CI177" s="670">
        <f>'Information Input'!$H$35</f>
        <v>43555</v>
      </c>
      <c r="CJ177" s="669" t="str">
        <f>'Information Input'!$J$22</f>
        <v>Quarterly</v>
      </c>
      <c r="CK177" s="670">
        <f>'Information Input'!$H$30</f>
        <v>43555</v>
      </c>
      <c r="CL177" s="669">
        <f>'Information Input'!$J$18</f>
        <v>2019</v>
      </c>
      <c r="CM177" s="1001" t="s">
        <v>365</v>
      </c>
      <c r="CN177" s="1000" t="s">
        <v>370</v>
      </c>
      <c r="CO177" s="660" t="s">
        <v>462</v>
      </c>
      <c r="CP177" s="660" t="str">
        <f t="shared" si="72"/>
        <v>Health Care</v>
      </c>
      <c r="CQ177" s="669">
        <v>16</v>
      </c>
      <c r="CR177" s="660" t="s">
        <v>538</v>
      </c>
      <c r="CS177" s="660" t="s">
        <v>151</v>
      </c>
      <c r="CT177" s="1002">
        <f>'Report 1'!$G$18</f>
        <v>0</v>
      </c>
      <c r="CU177" s="1003">
        <f>SUMIF('Report 4A'!$G$16:$G$95,$CQ177,'Report 4A'!$O$16:$O$95)</f>
        <v>0</v>
      </c>
      <c r="CV177" s="1004">
        <f t="shared" si="60"/>
        <v>0</v>
      </c>
      <c r="CX177" s="664" t="s">
        <v>463</v>
      </c>
      <c r="CY177" s="655" t="s">
        <v>288</v>
      </c>
      <c r="CZ177" s="655" t="str">
        <f>'Information Input'!$M$14</f>
        <v xml:space="preserve">      -      </v>
      </c>
      <c r="DA177" s="656">
        <f>'Information Input'!$H$35</f>
        <v>43555</v>
      </c>
      <c r="DB177" s="655" t="str">
        <f>'Information Input'!$J$22</f>
        <v>Quarterly</v>
      </c>
      <c r="DC177" s="670">
        <f>'Information Input'!$H$30</f>
        <v>43555</v>
      </c>
      <c r="DD177" s="671" t="str">
        <f t="shared" si="73"/>
        <v>201706</v>
      </c>
      <c r="DE177" s="659" t="s">
        <v>462</v>
      </c>
      <c r="DF177" s="659" t="s">
        <v>458</v>
      </c>
      <c r="DG177" s="662">
        <f>'Report 5J'!$X$55</f>
        <v>0</v>
      </c>
      <c r="DH177" s="668">
        <f>'Report 5J'!$X$56</f>
        <v>0</v>
      </c>
      <c r="DI177" s="662">
        <f>'Report 5J'!$X$57</f>
        <v>0</v>
      </c>
      <c r="DJ177" s="662">
        <f>'Report 5J'!$X$58</f>
        <v>0</v>
      </c>
      <c r="DK177" s="662">
        <f>'Report 5J'!$X$59</f>
        <v>0</v>
      </c>
      <c r="DL177" s="662">
        <f>'Report 5J'!$X$60</f>
        <v>0</v>
      </c>
      <c r="DM177" s="662">
        <f>'Report 5J'!$X$61</f>
        <v>0</v>
      </c>
      <c r="DN177" s="662">
        <f>'Report 5J'!$X$62</f>
        <v>0</v>
      </c>
      <c r="DO177" s="662">
        <f>'Report 5J'!$X$63</f>
        <v>0</v>
      </c>
      <c r="DP177" s="662">
        <f>'Report 5J'!$X$64</f>
        <v>0</v>
      </c>
      <c r="DQ177" s="662">
        <f>'Report 5J'!$X$65</f>
        <v>0</v>
      </c>
    </row>
    <row r="178" spans="2:121">
      <c r="B178" s="653" t="s">
        <v>463</v>
      </c>
      <c r="C178" s="654">
        <v>1</v>
      </c>
      <c r="D178" s="655" t="str">
        <f>'Information Input'!$M$14</f>
        <v xml:space="preserve">      -      </v>
      </c>
      <c r="E178" s="655" t="s">
        <v>26</v>
      </c>
      <c r="F178" s="656">
        <f t="shared" si="64"/>
        <v>43647</v>
      </c>
      <c r="G178" s="656">
        <f t="shared" si="65"/>
        <v>43738</v>
      </c>
      <c r="H178" s="656">
        <f>'Information Input'!$H$35</f>
        <v>43555</v>
      </c>
      <c r="I178" s="655" t="str">
        <f>'Information Input'!$J$22</f>
        <v>Quarterly</v>
      </c>
      <c r="J178" s="656">
        <f>'Information Input'!$H$30</f>
        <v>43555</v>
      </c>
      <c r="K178" s="655">
        <f>'Information Input'!$J$18</f>
        <v>2019</v>
      </c>
      <c r="L178" s="657" t="s">
        <v>365</v>
      </c>
      <c r="M178" s="658" t="s">
        <v>370</v>
      </c>
      <c r="N178" s="659" t="s">
        <v>462</v>
      </c>
      <c r="O178" s="660" t="s">
        <v>446</v>
      </c>
      <c r="P178" s="655">
        <v>26</v>
      </c>
      <c r="Q178" s="667" t="s">
        <v>233</v>
      </c>
      <c r="R178" s="659" t="s">
        <v>153</v>
      </c>
      <c r="S178" s="661">
        <f>'Report 1'!$E$18</f>
        <v>0</v>
      </c>
      <c r="T178" s="662">
        <f>'Report 1'!$E$46</f>
        <v>0</v>
      </c>
      <c r="U178" s="663">
        <f>'Report 1'!$E$132</f>
        <v>0</v>
      </c>
      <c r="AL178" s="664" t="s">
        <v>463</v>
      </c>
      <c r="AM178" s="665">
        <v>2</v>
      </c>
      <c r="AN178" s="665" t="str">
        <f>'Information Input'!$M$14</f>
        <v xml:space="preserve">      -      </v>
      </c>
      <c r="AO178" s="665" t="s">
        <v>27</v>
      </c>
      <c r="AP178" s="656">
        <f t="shared" si="58"/>
        <v>43739</v>
      </c>
      <c r="AQ178" s="656">
        <f t="shared" si="59"/>
        <v>43830</v>
      </c>
      <c r="AR178" s="656">
        <f>'Information Input'!$H$35</f>
        <v>43555</v>
      </c>
      <c r="AS178" s="665" t="str">
        <f>'Information Input'!$J$22</f>
        <v>Quarterly</v>
      </c>
      <c r="AT178" s="656">
        <f>'Information Input'!$H$30</f>
        <v>43555</v>
      </c>
      <c r="AU178" s="665">
        <f>'Information Input'!$J$18</f>
        <v>2019</v>
      </c>
      <c r="AV178" s="665">
        <v>208</v>
      </c>
      <c r="AW178" s="665" t="s">
        <v>370</v>
      </c>
      <c r="AX178" s="665" t="s">
        <v>462</v>
      </c>
      <c r="AY178" s="666" t="s">
        <v>450</v>
      </c>
      <c r="AZ178" s="665">
        <v>51</v>
      </c>
      <c r="BA178" s="667" t="s">
        <v>557</v>
      </c>
      <c r="BB178" s="661" t="s">
        <v>268</v>
      </c>
      <c r="BC178" s="668">
        <f>'Report 2'!$AC$58</f>
        <v>0</v>
      </c>
      <c r="BD178" s="668">
        <f>'Report 2'!$AD$58</f>
        <v>0</v>
      </c>
      <c r="BE178" s="668">
        <f>'Report 2'!$AE$58</f>
        <v>0</v>
      </c>
      <c r="BF178" s="668">
        <f>'Report 2'!$AF$58</f>
        <v>0</v>
      </c>
      <c r="BG178" s="668">
        <f>'Report 2'!$AG$58</f>
        <v>0</v>
      </c>
      <c r="BH178" s="668">
        <f>'Report 2'!$AH$58</f>
        <v>0</v>
      </c>
      <c r="BI178" s="668">
        <f>'Report 2'!$AI$58</f>
        <v>0</v>
      </c>
      <c r="CC178" s="660" t="s">
        <v>463</v>
      </c>
      <c r="CD178" s="1000" t="s">
        <v>447</v>
      </c>
      <c r="CE178" s="1000" t="str">
        <f>'Information Input'!$M$14</f>
        <v xml:space="preserve">      -      </v>
      </c>
      <c r="CF178" s="669" t="s">
        <v>28</v>
      </c>
      <c r="CG178" s="670">
        <f>'Information Input'!$H$33</f>
        <v>43466</v>
      </c>
      <c r="CH178" s="670">
        <f>'Information Input'!$H$34</f>
        <v>43555</v>
      </c>
      <c r="CI178" s="670">
        <f>'Information Input'!$H$35</f>
        <v>43555</v>
      </c>
      <c r="CJ178" s="669" t="str">
        <f>'Information Input'!$J$22</f>
        <v>Quarterly</v>
      </c>
      <c r="CK178" s="670">
        <f>'Information Input'!$H$30</f>
        <v>43555</v>
      </c>
      <c r="CL178" s="669">
        <f>'Information Input'!$J$18</f>
        <v>2019</v>
      </c>
      <c r="CM178" s="1001" t="s">
        <v>365</v>
      </c>
      <c r="CN178" s="1000" t="s">
        <v>370</v>
      </c>
      <c r="CO178" s="660" t="s">
        <v>462</v>
      </c>
      <c r="CP178" s="660" t="str">
        <f t="shared" si="72"/>
        <v>Health Care</v>
      </c>
      <c r="CQ178" s="669">
        <v>17</v>
      </c>
      <c r="CR178" s="660" t="s">
        <v>539</v>
      </c>
      <c r="CS178" s="660" t="s">
        <v>151</v>
      </c>
      <c r="CT178" s="1002">
        <f>'Report 1'!$G$18</f>
        <v>0</v>
      </c>
      <c r="CU178" s="1003">
        <f>SUMIF('Report 4A'!$G$16:$G$95,$CQ178,'Report 4A'!$O$16:$O$95)</f>
        <v>0</v>
      </c>
      <c r="CV178" s="1004">
        <f t="shared" si="60"/>
        <v>0</v>
      </c>
      <c r="CX178" s="664" t="s">
        <v>463</v>
      </c>
      <c r="CY178" s="655" t="s">
        <v>288</v>
      </c>
      <c r="CZ178" s="655" t="str">
        <f>'Information Input'!$M$14</f>
        <v xml:space="preserve">      -      </v>
      </c>
      <c r="DA178" s="656">
        <f>'Information Input'!$H$35</f>
        <v>43555</v>
      </c>
      <c r="DB178" s="655" t="str">
        <f>'Information Input'!$J$22</f>
        <v>Quarterly</v>
      </c>
      <c r="DC178" s="670">
        <f>'Information Input'!$H$30</f>
        <v>43555</v>
      </c>
      <c r="DD178" s="671" t="str">
        <f t="shared" si="73"/>
        <v>201705</v>
      </c>
      <c r="DE178" s="659" t="s">
        <v>462</v>
      </c>
      <c r="DF178" s="659" t="s">
        <v>458</v>
      </c>
      <c r="DG178" s="662">
        <f>'Report 5J'!$Y$55</f>
        <v>0</v>
      </c>
      <c r="DH178" s="668">
        <f>'Report 5J'!$Y$56</f>
        <v>0</v>
      </c>
      <c r="DI178" s="662">
        <f>'Report 5J'!$Y$57</f>
        <v>0</v>
      </c>
      <c r="DJ178" s="662">
        <f>'Report 5J'!$Y$58</f>
        <v>0</v>
      </c>
      <c r="DK178" s="662">
        <f>'Report 5J'!$Y$59</f>
        <v>0</v>
      </c>
      <c r="DL178" s="662">
        <f>'Report 5J'!$Y$60</f>
        <v>0</v>
      </c>
      <c r="DM178" s="662">
        <f>'Report 5J'!$Y$61</f>
        <v>0</v>
      </c>
      <c r="DN178" s="662">
        <f>'Report 5J'!$Y$62</f>
        <v>0</v>
      </c>
      <c r="DO178" s="662">
        <f>'Report 5J'!$Y$63</f>
        <v>0</v>
      </c>
      <c r="DP178" s="662">
        <f>'Report 5J'!$Y$64</f>
        <v>0</v>
      </c>
      <c r="DQ178" s="662">
        <f>'Report 5J'!$Y$65</f>
        <v>0</v>
      </c>
    </row>
    <row r="179" spans="2:121">
      <c r="B179" s="653" t="s">
        <v>463</v>
      </c>
      <c r="C179" s="654">
        <v>1</v>
      </c>
      <c r="D179" s="655" t="str">
        <f>'Information Input'!$M$14</f>
        <v xml:space="preserve">      -      </v>
      </c>
      <c r="E179" s="655" t="s">
        <v>26</v>
      </c>
      <c r="F179" s="656">
        <f t="shared" si="64"/>
        <v>43647</v>
      </c>
      <c r="G179" s="656">
        <f t="shared" si="65"/>
        <v>43738</v>
      </c>
      <c r="H179" s="656">
        <f>'Information Input'!$H$35</f>
        <v>43555</v>
      </c>
      <c r="I179" s="655" t="str">
        <f>'Information Input'!$J$22</f>
        <v>Quarterly</v>
      </c>
      <c r="J179" s="656">
        <f>'Information Input'!$H$30</f>
        <v>43555</v>
      </c>
      <c r="K179" s="655">
        <f>'Information Input'!$J$18</f>
        <v>2019</v>
      </c>
      <c r="L179" s="657" t="s">
        <v>365</v>
      </c>
      <c r="M179" s="658" t="s">
        <v>370</v>
      </c>
      <c r="N179" s="659" t="s">
        <v>462</v>
      </c>
      <c r="O179" s="660" t="s">
        <v>446</v>
      </c>
      <c r="P179" s="655">
        <v>27</v>
      </c>
      <c r="Q179" s="667" t="s">
        <v>165</v>
      </c>
      <c r="R179" s="659" t="s">
        <v>151</v>
      </c>
      <c r="S179" s="661">
        <f>'Report 1'!$E$18</f>
        <v>0</v>
      </c>
      <c r="T179" s="662">
        <f>'Report 1'!$E$47</f>
        <v>0</v>
      </c>
      <c r="U179" s="663">
        <f>'Report 1'!$E$133</f>
        <v>0</v>
      </c>
      <c r="AL179" s="676" t="s">
        <v>463</v>
      </c>
      <c r="AM179" s="687">
        <v>2</v>
      </c>
      <c r="AN179" s="687" t="str">
        <f>'Information Input'!$M$14</f>
        <v xml:space="preserve">      -      </v>
      </c>
      <c r="AO179" s="687" t="s">
        <v>27</v>
      </c>
      <c r="AP179" s="678">
        <f t="shared" si="58"/>
        <v>43739</v>
      </c>
      <c r="AQ179" s="678">
        <f t="shared" si="59"/>
        <v>43830</v>
      </c>
      <c r="AR179" s="678">
        <f>'Information Input'!$H$35</f>
        <v>43555</v>
      </c>
      <c r="AS179" s="687" t="str">
        <f>'Information Input'!$J$22</f>
        <v>Quarterly</v>
      </c>
      <c r="AT179" s="678">
        <f>'Information Input'!$H$30</f>
        <v>43555</v>
      </c>
      <c r="AU179" s="687">
        <f>'Information Input'!$J$18</f>
        <v>2019</v>
      </c>
      <c r="AV179" s="687">
        <v>208</v>
      </c>
      <c r="AW179" s="687" t="s">
        <v>370</v>
      </c>
      <c r="AX179" s="687" t="s">
        <v>462</v>
      </c>
      <c r="AY179" s="688" t="s">
        <v>449</v>
      </c>
      <c r="AZ179" s="687">
        <v>52</v>
      </c>
      <c r="BA179" s="676" t="s">
        <v>502</v>
      </c>
      <c r="BB179" s="685" t="s">
        <v>268</v>
      </c>
      <c r="BC179" s="683">
        <f>'Report 2'!$AC$59</f>
        <v>0</v>
      </c>
      <c r="BD179" s="683">
        <f>'Report 2'!$AD$59</f>
        <v>0</v>
      </c>
      <c r="BE179" s="683">
        <f>'Report 2'!$AE$59</f>
        <v>0</v>
      </c>
      <c r="BF179" s="683">
        <f>'Report 2'!$AF$59</f>
        <v>0</v>
      </c>
      <c r="BG179" s="683">
        <f>'Report 2'!$AG$59</f>
        <v>0</v>
      </c>
      <c r="BH179" s="683">
        <f>'Report 2'!$AH$59</f>
        <v>0</v>
      </c>
      <c r="BI179" s="683">
        <f>'Report 2'!$AI$59</f>
        <v>0</v>
      </c>
      <c r="CC179" s="660" t="s">
        <v>463</v>
      </c>
      <c r="CD179" s="1000" t="s">
        <v>447</v>
      </c>
      <c r="CE179" s="1000" t="str">
        <f>'Information Input'!$M$14</f>
        <v xml:space="preserve">      -      </v>
      </c>
      <c r="CF179" s="669" t="s">
        <v>28</v>
      </c>
      <c r="CG179" s="670">
        <f>'Information Input'!$H$33</f>
        <v>43466</v>
      </c>
      <c r="CH179" s="670">
        <f>'Information Input'!$H$34</f>
        <v>43555</v>
      </c>
      <c r="CI179" s="670">
        <f>'Information Input'!$H$35</f>
        <v>43555</v>
      </c>
      <c r="CJ179" s="669" t="str">
        <f>'Information Input'!$J$22</f>
        <v>Quarterly</v>
      </c>
      <c r="CK179" s="670">
        <f>'Information Input'!$H$30</f>
        <v>43555</v>
      </c>
      <c r="CL179" s="669">
        <f>'Information Input'!$J$18</f>
        <v>2019</v>
      </c>
      <c r="CM179" s="1001" t="s">
        <v>365</v>
      </c>
      <c r="CN179" s="1000" t="s">
        <v>370</v>
      </c>
      <c r="CO179" s="660" t="s">
        <v>462</v>
      </c>
      <c r="CP179" s="660" t="str">
        <f t="shared" si="72"/>
        <v>Health Care</v>
      </c>
      <c r="CQ179" s="669">
        <v>18</v>
      </c>
      <c r="CR179" s="660" t="s">
        <v>540</v>
      </c>
      <c r="CS179" s="660" t="s">
        <v>151</v>
      </c>
      <c r="CT179" s="1002">
        <f>'Report 1'!$G$18</f>
        <v>0</v>
      </c>
      <c r="CU179" s="1003">
        <f>SUMIF('Report 4A'!$G$16:$G$95,$CQ179,'Report 4A'!$O$16:$O$95)</f>
        <v>0</v>
      </c>
      <c r="CV179" s="1004">
        <f t="shared" si="60"/>
        <v>0</v>
      </c>
      <c r="CX179" s="664" t="s">
        <v>463</v>
      </c>
      <c r="CY179" s="655" t="s">
        <v>288</v>
      </c>
      <c r="CZ179" s="655" t="str">
        <f>'Information Input'!$M$14</f>
        <v xml:space="preserve">      -      </v>
      </c>
      <c r="DA179" s="656">
        <f>'Information Input'!$H$35</f>
        <v>43555</v>
      </c>
      <c r="DB179" s="655" t="str">
        <f>'Information Input'!$J$22</f>
        <v>Quarterly</v>
      </c>
      <c r="DC179" s="670">
        <f>'Information Input'!$H$30</f>
        <v>43555</v>
      </c>
      <c r="DD179" s="671" t="str">
        <f t="shared" si="73"/>
        <v>201704</v>
      </c>
      <c r="DE179" s="659" t="s">
        <v>462</v>
      </c>
      <c r="DF179" s="659" t="s">
        <v>458</v>
      </c>
      <c r="DG179" s="662">
        <f>'Report 5J'!$Z$55</f>
        <v>0</v>
      </c>
      <c r="DH179" s="668">
        <f>'Report 5J'!$Z$56</f>
        <v>0</v>
      </c>
      <c r="DI179" s="662">
        <f>'Report 5J'!$Z$57</f>
        <v>0</v>
      </c>
      <c r="DJ179" s="662">
        <f>'Report 5J'!$Z$58</f>
        <v>0</v>
      </c>
      <c r="DK179" s="662">
        <f>'Report 5J'!$Z$59</f>
        <v>0</v>
      </c>
      <c r="DL179" s="662">
        <f>'Report 5J'!$Z$60</f>
        <v>0</v>
      </c>
      <c r="DM179" s="662">
        <f>'Report 5J'!$Z$61</f>
        <v>0</v>
      </c>
      <c r="DN179" s="662">
        <f>'Report 5J'!$Z$62</f>
        <v>0</v>
      </c>
      <c r="DO179" s="662">
        <f>'Report 5J'!$Z$63</f>
        <v>0</v>
      </c>
      <c r="DP179" s="662">
        <f>'Report 5J'!$Z$64</f>
        <v>0</v>
      </c>
      <c r="DQ179" s="662">
        <f>'Report 5J'!$Z$65</f>
        <v>0</v>
      </c>
    </row>
    <row r="180" spans="2:121">
      <c r="B180" s="653" t="s">
        <v>463</v>
      </c>
      <c r="C180" s="654">
        <v>1</v>
      </c>
      <c r="D180" s="655" t="str">
        <f>'Information Input'!$M$14</f>
        <v xml:space="preserve">      -      </v>
      </c>
      <c r="E180" s="655" t="s">
        <v>26</v>
      </c>
      <c r="F180" s="656">
        <f t="shared" si="64"/>
        <v>43647</v>
      </c>
      <c r="G180" s="656">
        <f t="shared" si="65"/>
        <v>43738</v>
      </c>
      <c r="H180" s="656">
        <f>'Information Input'!$H$35</f>
        <v>43555</v>
      </c>
      <c r="I180" s="655" t="str">
        <f>'Information Input'!$J$22</f>
        <v>Quarterly</v>
      </c>
      <c r="J180" s="656">
        <f>'Information Input'!$H$30</f>
        <v>43555</v>
      </c>
      <c r="K180" s="655">
        <f>'Information Input'!$J$18</f>
        <v>2019</v>
      </c>
      <c r="L180" s="657" t="s">
        <v>365</v>
      </c>
      <c r="M180" s="658" t="s">
        <v>370</v>
      </c>
      <c r="N180" s="659" t="s">
        <v>462</v>
      </c>
      <c r="O180" s="660" t="s">
        <v>446</v>
      </c>
      <c r="P180" s="655">
        <v>28</v>
      </c>
      <c r="Q180" s="667" t="s">
        <v>548</v>
      </c>
      <c r="R180" s="659" t="s">
        <v>151</v>
      </c>
      <c r="S180" s="661">
        <f>'Report 1'!$E$18</f>
        <v>0</v>
      </c>
      <c r="T180" s="662">
        <f>'Report 1'!$E$48</f>
        <v>0</v>
      </c>
      <c r="U180" s="663">
        <f>'Report 1'!$E$134</f>
        <v>0</v>
      </c>
      <c r="AL180" s="640" t="s">
        <v>463</v>
      </c>
      <c r="AM180" s="635">
        <v>2</v>
      </c>
      <c r="AN180" s="635" t="str">
        <f>'Information Input'!$M$14</f>
        <v xml:space="preserve">      -      </v>
      </c>
      <c r="AO180" s="635" t="s">
        <v>28</v>
      </c>
      <c r="AP180" s="636">
        <f>'Information Input'!$H$33</f>
        <v>43466</v>
      </c>
      <c r="AQ180" s="636">
        <f>'Information Input'!$H$34</f>
        <v>43555</v>
      </c>
      <c r="AR180" s="637">
        <f>'Information Input'!$H$35</f>
        <v>43555</v>
      </c>
      <c r="AS180" s="635" t="str">
        <f>'Information Input'!$J$22</f>
        <v>Quarterly</v>
      </c>
      <c r="AT180" s="637">
        <f>'Information Input'!$H$30</f>
        <v>43555</v>
      </c>
      <c r="AU180" s="635">
        <f>'Information Input'!$J$18</f>
        <v>2019</v>
      </c>
      <c r="AV180" s="635">
        <v>208</v>
      </c>
      <c r="AW180" s="635" t="s">
        <v>370</v>
      </c>
      <c r="AX180" s="646" t="s">
        <v>462</v>
      </c>
      <c r="AY180" s="647" t="s">
        <v>446</v>
      </c>
      <c r="AZ180" s="646">
        <v>11</v>
      </c>
      <c r="BA180" s="648" t="s">
        <v>129</v>
      </c>
      <c r="BB180" s="642" t="s">
        <v>152</v>
      </c>
      <c r="BC180" s="649">
        <f>'Report 2'!$AJ$18</f>
        <v>0</v>
      </c>
      <c r="BD180" s="649">
        <f>'Report 2'!$AK$18</f>
        <v>0</v>
      </c>
      <c r="BE180" s="649">
        <f>'Report 2'!$AL$18</f>
        <v>0</v>
      </c>
      <c r="BF180" s="649">
        <f>'Report 2'!$AM$18</f>
        <v>0</v>
      </c>
      <c r="BG180" s="649">
        <f>'Report 2'!$AN$18</f>
        <v>0</v>
      </c>
      <c r="BH180" s="649">
        <f>'Report 2'!$AO$18</f>
        <v>0</v>
      </c>
      <c r="BI180" s="649">
        <f>'Report 2'!$AP$18</f>
        <v>0</v>
      </c>
      <c r="CC180" s="660" t="s">
        <v>463</v>
      </c>
      <c r="CD180" s="1000" t="s">
        <v>447</v>
      </c>
      <c r="CE180" s="1000" t="str">
        <f>'Information Input'!$M$14</f>
        <v xml:space="preserve">      -      </v>
      </c>
      <c r="CF180" s="669" t="s">
        <v>28</v>
      </c>
      <c r="CG180" s="670">
        <f>'Information Input'!$H$33</f>
        <v>43466</v>
      </c>
      <c r="CH180" s="670">
        <f>'Information Input'!$H$34</f>
        <v>43555</v>
      </c>
      <c r="CI180" s="670">
        <f>'Information Input'!$H$35</f>
        <v>43555</v>
      </c>
      <c r="CJ180" s="669" t="str">
        <f>'Information Input'!$J$22</f>
        <v>Quarterly</v>
      </c>
      <c r="CK180" s="670">
        <f>'Information Input'!$H$30</f>
        <v>43555</v>
      </c>
      <c r="CL180" s="669">
        <f>'Information Input'!$J$18</f>
        <v>2019</v>
      </c>
      <c r="CM180" s="1001" t="s">
        <v>365</v>
      </c>
      <c r="CN180" s="1000" t="s">
        <v>370</v>
      </c>
      <c r="CO180" s="660" t="s">
        <v>462</v>
      </c>
      <c r="CP180" s="660" t="str">
        <f t="shared" si="72"/>
        <v>Health Care</v>
      </c>
      <c r="CQ180" s="669">
        <v>19</v>
      </c>
      <c r="CR180" s="660" t="s">
        <v>541</v>
      </c>
      <c r="CS180" s="660" t="s">
        <v>151</v>
      </c>
      <c r="CT180" s="1002">
        <f>'Report 1'!$G$18</f>
        <v>0</v>
      </c>
      <c r="CU180" s="1003">
        <f>SUMIF('Report 4A'!$G$16:$G$95,$CQ180,'Report 4A'!$O$16:$O$95)</f>
        <v>0</v>
      </c>
      <c r="CV180" s="1004">
        <f t="shared" ref="CV180:CV211" si="74">IF(CT180&lt;&gt;0,CU180/CT180,0)</f>
        <v>0</v>
      </c>
      <c r="CX180" s="664" t="s">
        <v>463</v>
      </c>
      <c r="CY180" s="655" t="s">
        <v>288</v>
      </c>
      <c r="CZ180" s="655" t="str">
        <f>'Information Input'!$M$14</f>
        <v xml:space="preserve">      -      </v>
      </c>
      <c r="DA180" s="656">
        <f>'Information Input'!$H$35</f>
        <v>43555</v>
      </c>
      <c r="DB180" s="655" t="str">
        <f>'Information Input'!$J$22</f>
        <v>Quarterly</v>
      </c>
      <c r="DC180" s="670">
        <f>'Information Input'!$H$30</f>
        <v>43555</v>
      </c>
      <c r="DD180" s="671" t="str">
        <f t="shared" si="73"/>
        <v>201703</v>
      </c>
      <c r="DE180" s="659" t="s">
        <v>462</v>
      </c>
      <c r="DF180" s="659" t="s">
        <v>458</v>
      </c>
      <c r="DG180" s="662">
        <f>'Report 5J'!$AA$55</f>
        <v>0</v>
      </c>
      <c r="DH180" s="668">
        <f>'Report 5J'!$AA$56</f>
        <v>0</v>
      </c>
      <c r="DI180" s="662">
        <f>'Report 5J'!$AA$57</f>
        <v>0</v>
      </c>
      <c r="DJ180" s="662">
        <f>'Report 5J'!$AA$58</f>
        <v>0</v>
      </c>
      <c r="DK180" s="662">
        <f>'Report 5J'!$AA$59</f>
        <v>0</v>
      </c>
      <c r="DL180" s="662">
        <f>'Report 5J'!$AA$60</f>
        <v>0</v>
      </c>
      <c r="DM180" s="662">
        <f>'Report 5J'!$AA$61</f>
        <v>0</v>
      </c>
      <c r="DN180" s="662">
        <f>'Report 5J'!$AA$62</f>
        <v>0</v>
      </c>
      <c r="DO180" s="662">
        <f>'Report 5J'!$AA$63</f>
        <v>0</v>
      </c>
      <c r="DP180" s="662">
        <f>'Report 5J'!$AA$64</f>
        <v>0</v>
      </c>
      <c r="DQ180" s="662">
        <f>'Report 5J'!$AA$65</f>
        <v>0</v>
      </c>
    </row>
    <row r="181" spans="2:121">
      <c r="B181" s="653" t="s">
        <v>463</v>
      </c>
      <c r="C181" s="654">
        <v>1</v>
      </c>
      <c r="D181" s="655" t="str">
        <f>'Information Input'!$M$14</f>
        <v xml:space="preserve">      -      </v>
      </c>
      <c r="E181" s="655" t="s">
        <v>26</v>
      </c>
      <c r="F181" s="656">
        <f t="shared" si="64"/>
        <v>43647</v>
      </c>
      <c r="G181" s="656">
        <f t="shared" si="65"/>
        <v>43738</v>
      </c>
      <c r="H181" s="656">
        <f>'Information Input'!$H$35</f>
        <v>43555</v>
      </c>
      <c r="I181" s="655" t="str">
        <f>'Information Input'!$J$22</f>
        <v>Quarterly</v>
      </c>
      <c r="J181" s="656">
        <f>'Information Input'!$H$30</f>
        <v>43555</v>
      </c>
      <c r="K181" s="655">
        <f>'Information Input'!$J$18</f>
        <v>2019</v>
      </c>
      <c r="L181" s="657" t="s">
        <v>365</v>
      </c>
      <c r="M181" s="658" t="s">
        <v>370</v>
      </c>
      <c r="N181" s="659" t="s">
        <v>462</v>
      </c>
      <c r="O181" s="660" t="s">
        <v>446</v>
      </c>
      <c r="P181" s="655">
        <v>29</v>
      </c>
      <c r="Q181" s="667" t="s">
        <v>549</v>
      </c>
      <c r="R181" s="659" t="s">
        <v>158</v>
      </c>
      <c r="S181" s="661">
        <f>'Report 1'!$E$18</f>
        <v>0</v>
      </c>
      <c r="T181" s="662">
        <f>'Report 1'!$E$49</f>
        <v>0</v>
      </c>
      <c r="U181" s="663">
        <f>'Report 1'!$E$135</f>
        <v>0</v>
      </c>
      <c r="AL181" s="664" t="s">
        <v>463</v>
      </c>
      <c r="AM181" s="665">
        <v>2</v>
      </c>
      <c r="AN181" s="665" t="str">
        <f>'Information Input'!$M$14</f>
        <v xml:space="preserve">      -      </v>
      </c>
      <c r="AO181" s="665" t="s">
        <v>28</v>
      </c>
      <c r="AP181" s="656">
        <f>'Information Input'!$H$33</f>
        <v>43466</v>
      </c>
      <c r="AQ181" s="656">
        <f>'Information Input'!$H$34</f>
        <v>43555</v>
      </c>
      <c r="AR181" s="656">
        <f>'Information Input'!$H$35</f>
        <v>43555</v>
      </c>
      <c r="AS181" s="665" t="str">
        <f>'Information Input'!$J$22</f>
        <v>Quarterly</v>
      </c>
      <c r="AT181" s="656">
        <f>'Information Input'!$H$30</f>
        <v>43555</v>
      </c>
      <c r="AU181" s="665">
        <f>'Information Input'!$J$18</f>
        <v>2019</v>
      </c>
      <c r="AV181" s="665">
        <v>208</v>
      </c>
      <c r="AW181" s="665" t="s">
        <v>370</v>
      </c>
      <c r="AX181" s="665" t="s">
        <v>462</v>
      </c>
      <c r="AY181" s="666" t="s">
        <v>446</v>
      </c>
      <c r="AZ181" s="665">
        <v>12</v>
      </c>
      <c r="BA181" s="667" t="s">
        <v>108</v>
      </c>
      <c r="BB181" s="661" t="s">
        <v>152</v>
      </c>
      <c r="BC181" s="668">
        <f>'Report 2'!$AJ$19</f>
        <v>0</v>
      </c>
      <c r="BD181" s="668">
        <f>'Report 2'!$AK$19</f>
        <v>0</v>
      </c>
      <c r="BE181" s="668">
        <f>'Report 2'!$AL$19</f>
        <v>0</v>
      </c>
      <c r="BF181" s="668">
        <f>'Report 2'!$AM$19</f>
        <v>0</v>
      </c>
      <c r="BG181" s="668">
        <f>'Report 2'!$AN$19</f>
        <v>0</v>
      </c>
      <c r="BH181" s="668">
        <f>'Report 2'!$AO$19</f>
        <v>0</v>
      </c>
      <c r="BI181" s="668">
        <f>'Report 2'!$AP$19</f>
        <v>0</v>
      </c>
      <c r="CC181" s="660" t="s">
        <v>463</v>
      </c>
      <c r="CD181" s="1000" t="s">
        <v>447</v>
      </c>
      <c r="CE181" s="1000" t="str">
        <f>'Information Input'!$M$14</f>
        <v xml:space="preserve">      -      </v>
      </c>
      <c r="CF181" s="669" t="s">
        <v>28</v>
      </c>
      <c r="CG181" s="670">
        <f>'Information Input'!$H$33</f>
        <v>43466</v>
      </c>
      <c r="CH181" s="670">
        <f>'Information Input'!$H$34</f>
        <v>43555</v>
      </c>
      <c r="CI181" s="670">
        <f>'Information Input'!$H$35</f>
        <v>43555</v>
      </c>
      <c r="CJ181" s="669" t="str">
        <f>'Information Input'!$J$22</f>
        <v>Quarterly</v>
      </c>
      <c r="CK181" s="670">
        <f>'Information Input'!$H$30</f>
        <v>43555</v>
      </c>
      <c r="CL181" s="669">
        <f>'Information Input'!$J$18</f>
        <v>2019</v>
      </c>
      <c r="CM181" s="1001" t="s">
        <v>365</v>
      </c>
      <c r="CN181" s="1000" t="s">
        <v>370</v>
      </c>
      <c r="CO181" s="660" t="s">
        <v>462</v>
      </c>
      <c r="CP181" s="660" t="str">
        <f t="shared" si="72"/>
        <v>Health Care</v>
      </c>
      <c r="CQ181" s="669">
        <v>20</v>
      </c>
      <c r="CR181" s="660" t="s">
        <v>542</v>
      </c>
      <c r="CS181" s="660" t="s">
        <v>151</v>
      </c>
      <c r="CT181" s="1002">
        <f>'Report 1'!$G$18</f>
        <v>0</v>
      </c>
      <c r="CU181" s="1003">
        <f>SUMIF('Report 4A'!$G$16:$G$95,$CQ181,'Report 4A'!$O$16:$O$95)</f>
        <v>0</v>
      </c>
      <c r="CV181" s="1004">
        <f t="shared" si="74"/>
        <v>0</v>
      </c>
      <c r="CX181" s="664" t="s">
        <v>463</v>
      </c>
      <c r="CY181" s="655" t="s">
        <v>288</v>
      </c>
      <c r="CZ181" s="655" t="str">
        <f>'Information Input'!$M$14</f>
        <v xml:space="preserve">      -      </v>
      </c>
      <c r="DA181" s="656">
        <f>'Information Input'!$H$35</f>
        <v>43555</v>
      </c>
      <c r="DB181" s="655" t="str">
        <f>'Information Input'!$J$22</f>
        <v>Quarterly</v>
      </c>
      <c r="DC181" s="670">
        <f>'Information Input'!$H$30</f>
        <v>43555</v>
      </c>
      <c r="DD181" s="671" t="str">
        <f t="shared" si="73"/>
        <v>201702</v>
      </c>
      <c r="DE181" s="659" t="s">
        <v>462</v>
      </c>
      <c r="DF181" s="659" t="s">
        <v>458</v>
      </c>
      <c r="DG181" s="662">
        <f>'Report 5J'!$AB$55</f>
        <v>0</v>
      </c>
      <c r="DH181" s="668">
        <f>'Report 5J'!$AB$56</f>
        <v>0</v>
      </c>
      <c r="DI181" s="662">
        <f>'Report 5J'!$AB$57</f>
        <v>0</v>
      </c>
      <c r="DJ181" s="662">
        <f>'Report 5J'!$AB$58</f>
        <v>0</v>
      </c>
      <c r="DK181" s="662">
        <f>'Report 5J'!$AB$59</f>
        <v>0</v>
      </c>
      <c r="DL181" s="662">
        <f>'Report 5J'!$AB$60</f>
        <v>0</v>
      </c>
      <c r="DM181" s="662">
        <f>'Report 5J'!$AB$61</f>
        <v>0</v>
      </c>
      <c r="DN181" s="662">
        <f>'Report 5J'!$AB$62</f>
        <v>0</v>
      </c>
      <c r="DO181" s="662">
        <f>'Report 5J'!$AB$63</f>
        <v>0</v>
      </c>
      <c r="DP181" s="662">
        <f>'Report 5J'!$AB$64</f>
        <v>0</v>
      </c>
      <c r="DQ181" s="662">
        <f>'Report 5J'!$AB$65</f>
        <v>0</v>
      </c>
    </row>
    <row r="182" spans="2:121">
      <c r="B182" s="653" t="s">
        <v>463</v>
      </c>
      <c r="C182" s="654">
        <v>1</v>
      </c>
      <c r="D182" s="655" t="str">
        <f>'Information Input'!$M$14</f>
        <v xml:space="preserve">      -      </v>
      </c>
      <c r="E182" s="655" t="s">
        <v>26</v>
      </c>
      <c r="F182" s="656">
        <f t="shared" si="64"/>
        <v>43647</v>
      </c>
      <c r="G182" s="656">
        <f t="shared" si="65"/>
        <v>43738</v>
      </c>
      <c r="H182" s="656">
        <f>'Information Input'!$H$35</f>
        <v>43555</v>
      </c>
      <c r="I182" s="655" t="str">
        <f>'Information Input'!$J$22</f>
        <v>Quarterly</v>
      </c>
      <c r="J182" s="656">
        <f>'Information Input'!$H$30</f>
        <v>43555</v>
      </c>
      <c r="K182" s="655">
        <f>'Information Input'!$J$18</f>
        <v>2019</v>
      </c>
      <c r="L182" s="657" t="s">
        <v>365</v>
      </c>
      <c r="M182" s="658" t="s">
        <v>370</v>
      </c>
      <c r="N182" s="659" t="s">
        <v>462</v>
      </c>
      <c r="O182" s="660" t="s">
        <v>446</v>
      </c>
      <c r="P182" s="655">
        <v>30</v>
      </c>
      <c r="Q182" s="667" t="s">
        <v>111</v>
      </c>
      <c r="R182" s="659" t="s">
        <v>158</v>
      </c>
      <c r="S182" s="661">
        <f>'Report 1'!$E$18</f>
        <v>0</v>
      </c>
      <c r="T182" s="662">
        <f>'Report 1'!$E$50</f>
        <v>0</v>
      </c>
      <c r="U182" s="663">
        <f>'Report 1'!$E$136</f>
        <v>0</v>
      </c>
      <c r="AL182" s="664" t="s">
        <v>463</v>
      </c>
      <c r="AM182" s="665">
        <v>2</v>
      </c>
      <c r="AN182" s="665" t="str">
        <f>'Information Input'!$M$14</f>
        <v xml:space="preserve">      -      </v>
      </c>
      <c r="AO182" s="665" t="s">
        <v>28</v>
      </c>
      <c r="AP182" s="656">
        <f>'Information Input'!$H$33</f>
        <v>43466</v>
      </c>
      <c r="AQ182" s="656">
        <f>'Information Input'!$H$34</f>
        <v>43555</v>
      </c>
      <c r="AR182" s="656">
        <f>'Information Input'!$H$35</f>
        <v>43555</v>
      </c>
      <c r="AS182" s="665" t="str">
        <f>'Information Input'!$J$22</f>
        <v>Quarterly</v>
      </c>
      <c r="AT182" s="656">
        <f>'Information Input'!$H$30</f>
        <v>43555</v>
      </c>
      <c r="AU182" s="665">
        <f>'Information Input'!$J$18</f>
        <v>2019</v>
      </c>
      <c r="AV182" s="665">
        <v>208</v>
      </c>
      <c r="AW182" s="665" t="s">
        <v>370</v>
      </c>
      <c r="AX182" s="665" t="s">
        <v>462</v>
      </c>
      <c r="AY182" s="666" t="s">
        <v>446</v>
      </c>
      <c r="AZ182" s="665">
        <v>13</v>
      </c>
      <c r="BA182" s="667" t="s">
        <v>109</v>
      </c>
      <c r="BB182" s="661" t="s">
        <v>154</v>
      </c>
      <c r="BC182" s="668">
        <f>'Report 2'!$AJ$20</f>
        <v>0</v>
      </c>
      <c r="BD182" s="668">
        <f>'Report 2'!$AK$20</f>
        <v>0</v>
      </c>
      <c r="BE182" s="668">
        <f>'Report 2'!$AL$20</f>
        <v>0</v>
      </c>
      <c r="BF182" s="668">
        <f>'Report 2'!$AM$20</f>
        <v>0</v>
      </c>
      <c r="BG182" s="668">
        <f>'Report 2'!$AN$20</f>
        <v>0</v>
      </c>
      <c r="BH182" s="668">
        <f>'Report 2'!$AO$20</f>
        <v>0</v>
      </c>
      <c r="BI182" s="668">
        <f>'Report 2'!$AP$20</f>
        <v>0</v>
      </c>
      <c r="CC182" s="660" t="s">
        <v>463</v>
      </c>
      <c r="CD182" s="1000" t="s">
        <v>447</v>
      </c>
      <c r="CE182" s="1000" t="str">
        <f>'Information Input'!$M$14</f>
        <v xml:space="preserve">      -      </v>
      </c>
      <c r="CF182" s="669" t="s">
        <v>28</v>
      </c>
      <c r="CG182" s="670">
        <f>'Information Input'!$H$33</f>
        <v>43466</v>
      </c>
      <c r="CH182" s="670">
        <f>'Information Input'!$H$34</f>
        <v>43555</v>
      </c>
      <c r="CI182" s="670">
        <f>'Information Input'!$H$35</f>
        <v>43555</v>
      </c>
      <c r="CJ182" s="669" t="str">
        <f>'Information Input'!$J$22</f>
        <v>Quarterly</v>
      </c>
      <c r="CK182" s="670">
        <f>'Information Input'!$H$30</f>
        <v>43555</v>
      </c>
      <c r="CL182" s="669">
        <f>'Information Input'!$J$18</f>
        <v>2019</v>
      </c>
      <c r="CM182" s="1001" t="s">
        <v>365</v>
      </c>
      <c r="CN182" s="1000" t="s">
        <v>370</v>
      </c>
      <c r="CO182" s="660" t="s">
        <v>462</v>
      </c>
      <c r="CP182" s="660" t="str">
        <f t="shared" si="72"/>
        <v>Health Care</v>
      </c>
      <c r="CQ182" s="669">
        <v>21</v>
      </c>
      <c r="CR182" s="660" t="s">
        <v>543</v>
      </c>
      <c r="CS182" s="660" t="s">
        <v>151</v>
      </c>
      <c r="CT182" s="1002">
        <f>'Report 1'!$G$18</f>
        <v>0</v>
      </c>
      <c r="CU182" s="1003">
        <f>SUMIF('Report 4A'!$G$16:$G$95,$CQ182,'Report 4A'!$O$16:$O$95)</f>
        <v>0</v>
      </c>
      <c r="CV182" s="1004">
        <f t="shared" si="74"/>
        <v>0</v>
      </c>
      <c r="CX182" s="664" t="s">
        <v>463</v>
      </c>
      <c r="CY182" s="655" t="s">
        <v>288</v>
      </c>
      <c r="CZ182" s="655" t="str">
        <f>'Information Input'!$M$14</f>
        <v xml:space="preserve">      -      </v>
      </c>
      <c r="DA182" s="656">
        <f>'Information Input'!$H$35</f>
        <v>43555</v>
      </c>
      <c r="DB182" s="655" t="str">
        <f>'Information Input'!$J$22</f>
        <v>Quarterly</v>
      </c>
      <c r="DC182" s="670">
        <f>'Information Input'!$H$30</f>
        <v>43555</v>
      </c>
      <c r="DD182" s="671" t="str">
        <f t="shared" si="73"/>
        <v>201701</v>
      </c>
      <c r="DE182" s="659" t="s">
        <v>462</v>
      </c>
      <c r="DF182" s="659" t="s">
        <v>458</v>
      </c>
      <c r="DG182" s="662">
        <f>'Report 5J'!$AC$55</f>
        <v>0</v>
      </c>
      <c r="DH182" s="668">
        <f>'Report 5J'!$AC$56</f>
        <v>0</v>
      </c>
      <c r="DI182" s="662">
        <f>'Report 5J'!$AC$57</f>
        <v>0</v>
      </c>
      <c r="DJ182" s="662">
        <f>'Report 5J'!$AC$58</f>
        <v>0</v>
      </c>
      <c r="DK182" s="662">
        <f>'Report 5J'!$AC$59</f>
        <v>0</v>
      </c>
      <c r="DL182" s="662">
        <f>'Report 5J'!$AC$60</f>
        <v>0</v>
      </c>
      <c r="DM182" s="662">
        <f>'Report 5J'!$AC$61</f>
        <v>0</v>
      </c>
      <c r="DN182" s="662">
        <f>'Report 5J'!$AC$62</f>
        <v>0</v>
      </c>
      <c r="DO182" s="662">
        <f>'Report 5J'!$AC$63</f>
        <v>0</v>
      </c>
      <c r="DP182" s="662">
        <f>'Report 5J'!$AC$64</f>
        <v>0</v>
      </c>
      <c r="DQ182" s="662">
        <f>'Report 5J'!$AC$65</f>
        <v>0</v>
      </c>
    </row>
    <row r="183" spans="2:121">
      <c r="B183" s="653" t="s">
        <v>463</v>
      </c>
      <c r="C183" s="654">
        <v>1</v>
      </c>
      <c r="D183" s="655" t="str">
        <f>'Information Input'!$M$14</f>
        <v xml:space="preserve">      -      </v>
      </c>
      <c r="E183" s="655" t="s">
        <v>26</v>
      </c>
      <c r="F183" s="656">
        <f t="shared" si="64"/>
        <v>43647</v>
      </c>
      <c r="G183" s="656">
        <f t="shared" si="65"/>
        <v>43738</v>
      </c>
      <c r="H183" s="656">
        <f>'Information Input'!$H$35</f>
        <v>43555</v>
      </c>
      <c r="I183" s="655" t="str">
        <f>'Information Input'!$J$22</f>
        <v>Quarterly</v>
      </c>
      <c r="J183" s="656">
        <f>'Information Input'!$H$30</f>
        <v>43555</v>
      </c>
      <c r="K183" s="655">
        <f>'Information Input'!$J$18</f>
        <v>2019</v>
      </c>
      <c r="L183" s="657" t="s">
        <v>365</v>
      </c>
      <c r="M183" s="658" t="s">
        <v>370</v>
      </c>
      <c r="N183" s="659" t="s">
        <v>462</v>
      </c>
      <c r="O183" s="660" t="s">
        <v>446</v>
      </c>
      <c r="P183" s="655">
        <v>31</v>
      </c>
      <c r="Q183" s="667" t="s">
        <v>550</v>
      </c>
      <c r="R183" s="659" t="s">
        <v>156</v>
      </c>
      <c r="S183" s="661">
        <f>'Report 1'!$E$18</f>
        <v>0</v>
      </c>
      <c r="T183" s="662">
        <f>'Report 1'!$E$51</f>
        <v>0</v>
      </c>
      <c r="U183" s="663">
        <f>'Report 1'!$E$137</f>
        <v>0</v>
      </c>
      <c r="AL183" s="664" t="s">
        <v>463</v>
      </c>
      <c r="AM183" s="665">
        <v>2</v>
      </c>
      <c r="AN183" s="665" t="str">
        <f>'Information Input'!$M$14</f>
        <v xml:space="preserve">      -      </v>
      </c>
      <c r="AO183" s="665" t="s">
        <v>28</v>
      </c>
      <c r="AP183" s="656">
        <f>'Information Input'!$H$33</f>
        <v>43466</v>
      </c>
      <c r="AQ183" s="656">
        <f>'Information Input'!$H$34</f>
        <v>43555</v>
      </c>
      <c r="AR183" s="656">
        <f>'Information Input'!$H$35</f>
        <v>43555</v>
      </c>
      <c r="AS183" s="665" t="str">
        <f>'Information Input'!$J$22</f>
        <v>Quarterly</v>
      </c>
      <c r="AT183" s="656">
        <f>'Information Input'!$H$30</f>
        <v>43555</v>
      </c>
      <c r="AU183" s="665">
        <f>'Information Input'!$J$18</f>
        <v>2019</v>
      </c>
      <c r="AV183" s="665">
        <v>208</v>
      </c>
      <c r="AW183" s="665" t="s">
        <v>370</v>
      </c>
      <c r="AX183" s="665" t="s">
        <v>462</v>
      </c>
      <c r="AY183" s="666" t="s">
        <v>446</v>
      </c>
      <c r="AZ183" s="665">
        <v>14</v>
      </c>
      <c r="BA183" s="667" t="s">
        <v>537</v>
      </c>
      <c r="BB183" s="661" t="s">
        <v>156</v>
      </c>
      <c r="BC183" s="668">
        <f>'Report 2'!$AJ$21</f>
        <v>0</v>
      </c>
      <c r="BD183" s="668">
        <f>'Report 2'!$AK$21</f>
        <v>0</v>
      </c>
      <c r="BE183" s="668">
        <f>'Report 2'!$AL$21</f>
        <v>0</v>
      </c>
      <c r="BF183" s="668">
        <f>'Report 2'!$AM$21</f>
        <v>0</v>
      </c>
      <c r="BG183" s="668">
        <f>'Report 2'!$AN$21</f>
        <v>0</v>
      </c>
      <c r="BH183" s="668">
        <f>'Report 2'!$AO$21</f>
        <v>0</v>
      </c>
      <c r="BI183" s="668">
        <f>'Report 2'!$AP$21</f>
        <v>0</v>
      </c>
      <c r="CC183" s="660" t="s">
        <v>463</v>
      </c>
      <c r="CD183" s="1000" t="s">
        <v>447</v>
      </c>
      <c r="CE183" s="1000" t="str">
        <f>'Information Input'!$M$14</f>
        <v xml:space="preserve">      -      </v>
      </c>
      <c r="CF183" s="669" t="s">
        <v>28</v>
      </c>
      <c r="CG183" s="670">
        <f>'Information Input'!$H$33</f>
        <v>43466</v>
      </c>
      <c r="CH183" s="670">
        <f>'Information Input'!$H$34</f>
        <v>43555</v>
      </c>
      <c r="CI183" s="670">
        <f>'Information Input'!$H$35</f>
        <v>43555</v>
      </c>
      <c r="CJ183" s="669" t="str">
        <f>'Information Input'!$J$22</f>
        <v>Quarterly</v>
      </c>
      <c r="CK183" s="670">
        <f>'Information Input'!$H$30</f>
        <v>43555</v>
      </c>
      <c r="CL183" s="669">
        <f>'Information Input'!$J$18</f>
        <v>2019</v>
      </c>
      <c r="CM183" s="1001" t="s">
        <v>365</v>
      </c>
      <c r="CN183" s="1000" t="s">
        <v>370</v>
      </c>
      <c r="CO183" s="660" t="s">
        <v>462</v>
      </c>
      <c r="CP183" s="660" t="str">
        <f t="shared" si="72"/>
        <v>Health Care</v>
      </c>
      <c r="CQ183" s="669">
        <v>22</v>
      </c>
      <c r="CR183" s="660" t="s">
        <v>544</v>
      </c>
      <c r="CS183" s="660" t="s">
        <v>150</v>
      </c>
      <c r="CT183" s="1002">
        <f>'Report 1'!$G$18</f>
        <v>0</v>
      </c>
      <c r="CU183" s="1003">
        <f>SUMIF('Report 4A'!$G$16:$G$95,$CQ183,'Report 4A'!$O$16:$O$95)</f>
        <v>0</v>
      </c>
      <c r="CV183" s="1004">
        <f t="shared" si="74"/>
        <v>0</v>
      </c>
      <c r="CX183" s="664" t="s">
        <v>463</v>
      </c>
      <c r="CY183" s="655" t="s">
        <v>288</v>
      </c>
      <c r="CZ183" s="655" t="str">
        <f>'Information Input'!$M$14</f>
        <v xml:space="preserve">      -      </v>
      </c>
      <c r="DA183" s="656">
        <f>'Information Input'!$H$35</f>
        <v>43555</v>
      </c>
      <c r="DB183" s="655" t="str">
        <f>'Information Input'!$J$22</f>
        <v>Quarterly</v>
      </c>
      <c r="DC183" s="670">
        <f>'Information Input'!$H$30</f>
        <v>43555</v>
      </c>
      <c r="DD183" s="671" t="str">
        <f t="shared" si="73"/>
        <v>201612</v>
      </c>
      <c r="DE183" s="659" t="s">
        <v>462</v>
      </c>
      <c r="DF183" s="659" t="s">
        <v>458</v>
      </c>
      <c r="DG183" s="662">
        <f>'Report 5J'!$AD$55</f>
        <v>0</v>
      </c>
      <c r="DH183" s="668">
        <f>'Report 5J'!$AD$56</f>
        <v>0</v>
      </c>
      <c r="DI183" s="662">
        <f>'Report 5J'!$AD$57</f>
        <v>0</v>
      </c>
      <c r="DJ183" s="662">
        <f>'Report 5J'!$AD$58</f>
        <v>0</v>
      </c>
      <c r="DK183" s="662">
        <f>'Report 5J'!$AD$59</f>
        <v>0</v>
      </c>
      <c r="DL183" s="662">
        <f>'Report 5J'!$AD$60</f>
        <v>0</v>
      </c>
      <c r="DM183" s="662">
        <f>'Report 5J'!$AD$61</f>
        <v>0</v>
      </c>
      <c r="DN183" s="662">
        <f>'Report 5J'!$AD$62</f>
        <v>0</v>
      </c>
      <c r="DO183" s="662">
        <f>'Report 5J'!$AD$63</f>
        <v>0</v>
      </c>
      <c r="DP183" s="662">
        <f>'Report 5J'!$AD$64</f>
        <v>0</v>
      </c>
      <c r="DQ183" s="662">
        <f>'Report 5J'!$AD$65</f>
        <v>0</v>
      </c>
    </row>
    <row r="184" spans="2:121">
      <c r="B184" s="653" t="s">
        <v>463</v>
      </c>
      <c r="C184" s="654">
        <v>1</v>
      </c>
      <c r="D184" s="655" t="str">
        <f>'Information Input'!$M$14</f>
        <v xml:space="preserve">      -      </v>
      </c>
      <c r="E184" s="655" t="s">
        <v>26</v>
      </c>
      <c r="F184" s="656">
        <f t="shared" si="64"/>
        <v>43647</v>
      </c>
      <c r="G184" s="656">
        <f t="shared" si="65"/>
        <v>43738</v>
      </c>
      <c r="H184" s="656">
        <f>'Information Input'!$H$35</f>
        <v>43555</v>
      </c>
      <c r="I184" s="655" t="str">
        <f>'Information Input'!$J$22</f>
        <v>Quarterly</v>
      </c>
      <c r="J184" s="656">
        <f>'Information Input'!$H$30</f>
        <v>43555</v>
      </c>
      <c r="K184" s="655">
        <f>'Information Input'!$J$18</f>
        <v>2019</v>
      </c>
      <c r="L184" s="657" t="s">
        <v>365</v>
      </c>
      <c r="M184" s="658" t="s">
        <v>370</v>
      </c>
      <c r="N184" s="659" t="s">
        <v>462</v>
      </c>
      <c r="O184" s="660" t="s">
        <v>446</v>
      </c>
      <c r="P184" s="655">
        <v>32</v>
      </c>
      <c r="Q184" s="667" t="s">
        <v>551</v>
      </c>
      <c r="R184" s="659" t="s">
        <v>158</v>
      </c>
      <c r="S184" s="661">
        <f>'Report 1'!$E$18</f>
        <v>0</v>
      </c>
      <c r="T184" s="662">
        <f>'Report 1'!$E$52</f>
        <v>0</v>
      </c>
      <c r="U184" s="663">
        <f>'Report 1'!$E$138</f>
        <v>0</v>
      </c>
      <c r="AL184" s="664" t="s">
        <v>463</v>
      </c>
      <c r="AM184" s="665">
        <v>2</v>
      </c>
      <c r="AN184" s="665" t="str">
        <f>'Information Input'!$M$14</f>
        <v xml:space="preserve">      -      </v>
      </c>
      <c r="AO184" s="665" t="s">
        <v>28</v>
      </c>
      <c r="AP184" s="656">
        <f>'Information Input'!$H$33</f>
        <v>43466</v>
      </c>
      <c r="AQ184" s="656">
        <f>'Information Input'!$H$34</f>
        <v>43555</v>
      </c>
      <c r="AR184" s="656">
        <f>'Information Input'!$H$35</f>
        <v>43555</v>
      </c>
      <c r="AS184" s="665" t="str">
        <f>'Information Input'!$J$22</f>
        <v>Quarterly</v>
      </c>
      <c r="AT184" s="656">
        <f>'Information Input'!$H$30</f>
        <v>43555</v>
      </c>
      <c r="AU184" s="665">
        <f>'Information Input'!$J$18</f>
        <v>2019</v>
      </c>
      <c r="AV184" s="665">
        <v>208</v>
      </c>
      <c r="AW184" s="665" t="s">
        <v>370</v>
      </c>
      <c r="AX184" s="665" t="s">
        <v>462</v>
      </c>
      <c r="AY184" s="666" t="s">
        <v>446</v>
      </c>
      <c r="AZ184" s="665">
        <v>15</v>
      </c>
      <c r="BA184" s="667" t="s">
        <v>110</v>
      </c>
      <c r="BB184" s="661" t="s">
        <v>157</v>
      </c>
      <c r="BC184" s="668">
        <f>'Report 2'!$AJ$22</f>
        <v>0</v>
      </c>
      <c r="BD184" s="668">
        <f>'Report 2'!$AK$22</f>
        <v>0</v>
      </c>
      <c r="BE184" s="668">
        <f>'Report 2'!$AL$22</f>
        <v>0</v>
      </c>
      <c r="BF184" s="668">
        <f>'Report 2'!$AM$22</f>
        <v>0</v>
      </c>
      <c r="BG184" s="668">
        <f>'Report 2'!$AN$22</f>
        <v>0</v>
      </c>
      <c r="BH184" s="668">
        <f>'Report 2'!$AO$22</f>
        <v>0</v>
      </c>
      <c r="BI184" s="668">
        <f>'Report 2'!$AP$22</f>
        <v>0</v>
      </c>
      <c r="CC184" s="660" t="s">
        <v>463</v>
      </c>
      <c r="CD184" s="1000" t="s">
        <v>447</v>
      </c>
      <c r="CE184" s="1000" t="str">
        <f>'Information Input'!$M$14</f>
        <v xml:space="preserve">      -      </v>
      </c>
      <c r="CF184" s="669" t="s">
        <v>28</v>
      </c>
      <c r="CG184" s="670">
        <f>'Information Input'!$H$33</f>
        <v>43466</v>
      </c>
      <c r="CH184" s="670">
        <f>'Information Input'!$H$34</f>
        <v>43555</v>
      </c>
      <c r="CI184" s="670">
        <f>'Information Input'!$H$35</f>
        <v>43555</v>
      </c>
      <c r="CJ184" s="669" t="str">
        <f>'Information Input'!$J$22</f>
        <v>Quarterly</v>
      </c>
      <c r="CK184" s="670">
        <f>'Information Input'!$H$30</f>
        <v>43555</v>
      </c>
      <c r="CL184" s="669">
        <f>'Information Input'!$J$18</f>
        <v>2019</v>
      </c>
      <c r="CM184" s="1001" t="s">
        <v>365</v>
      </c>
      <c r="CN184" s="1000" t="s">
        <v>370</v>
      </c>
      <c r="CO184" s="660" t="s">
        <v>462</v>
      </c>
      <c r="CP184" s="660" t="str">
        <f t="shared" si="72"/>
        <v>Health Care</v>
      </c>
      <c r="CQ184" s="669">
        <v>23</v>
      </c>
      <c r="CR184" s="660" t="s">
        <v>545</v>
      </c>
      <c r="CS184" s="660" t="s">
        <v>150</v>
      </c>
      <c r="CT184" s="1002">
        <f>'Report 1'!$G$18</f>
        <v>0</v>
      </c>
      <c r="CU184" s="1003">
        <f>SUMIF('Report 4A'!$G$16:$G$95,$CQ184,'Report 4A'!$O$16:$O$95)</f>
        <v>0</v>
      </c>
      <c r="CV184" s="1004">
        <f t="shared" si="74"/>
        <v>0</v>
      </c>
      <c r="CX184" s="664" t="s">
        <v>463</v>
      </c>
      <c r="CY184" s="655" t="s">
        <v>288</v>
      </c>
      <c r="CZ184" s="655" t="str">
        <f>'Information Input'!$M$14</f>
        <v xml:space="preserve">      -      </v>
      </c>
      <c r="DA184" s="656">
        <f>'Information Input'!$H$35</f>
        <v>43555</v>
      </c>
      <c r="DB184" s="655" t="str">
        <f>'Information Input'!$J$22</f>
        <v>Quarterly</v>
      </c>
      <c r="DC184" s="670">
        <f>'Information Input'!$H$30</f>
        <v>43555</v>
      </c>
      <c r="DD184" s="671" t="str">
        <f t="shared" si="73"/>
        <v>201611</v>
      </c>
      <c r="DE184" s="659" t="s">
        <v>462</v>
      </c>
      <c r="DF184" s="659" t="s">
        <v>458</v>
      </c>
      <c r="DG184" s="662">
        <f>'Report 5J'!$AE$55</f>
        <v>0</v>
      </c>
      <c r="DH184" s="668">
        <f>'Report 5J'!$AE$56</f>
        <v>0</v>
      </c>
      <c r="DI184" s="662">
        <f>'Report 5J'!$AE$57</f>
        <v>0</v>
      </c>
      <c r="DJ184" s="662">
        <f>'Report 5J'!$AE$58</f>
        <v>0</v>
      </c>
      <c r="DK184" s="662">
        <f>'Report 5J'!$AE$59</f>
        <v>0</v>
      </c>
      <c r="DL184" s="662">
        <f>'Report 5J'!$AE$60</f>
        <v>0</v>
      </c>
      <c r="DM184" s="662">
        <f>'Report 5J'!$AE$61</f>
        <v>0</v>
      </c>
      <c r="DN184" s="662">
        <f>'Report 5J'!$AE$62</f>
        <v>0</v>
      </c>
      <c r="DO184" s="662">
        <f>'Report 5J'!$AE$63</f>
        <v>0</v>
      </c>
      <c r="DP184" s="662">
        <f>'Report 5J'!$AE$64</f>
        <v>0</v>
      </c>
      <c r="DQ184" s="662">
        <f>'Report 5J'!$AE$65</f>
        <v>0</v>
      </c>
    </row>
    <row r="185" spans="2:121">
      <c r="B185" s="653" t="s">
        <v>463</v>
      </c>
      <c r="C185" s="654">
        <v>1</v>
      </c>
      <c r="D185" s="655" t="str">
        <f>'Information Input'!$M$14</f>
        <v xml:space="preserve">      -      </v>
      </c>
      <c r="E185" s="655" t="s">
        <v>26</v>
      </c>
      <c r="F185" s="656">
        <f t="shared" si="64"/>
        <v>43647</v>
      </c>
      <c r="G185" s="656">
        <f t="shared" si="65"/>
        <v>43738</v>
      </c>
      <c r="H185" s="656">
        <f>'Information Input'!$H$35</f>
        <v>43555</v>
      </c>
      <c r="I185" s="655" t="str">
        <f>'Information Input'!$J$22</f>
        <v>Quarterly</v>
      </c>
      <c r="J185" s="656">
        <f>'Information Input'!$H$30</f>
        <v>43555</v>
      </c>
      <c r="K185" s="655">
        <f>'Information Input'!$J$18</f>
        <v>2019</v>
      </c>
      <c r="L185" s="657" t="s">
        <v>365</v>
      </c>
      <c r="M185" s="658" t="s">
        <v>370</v>
      </c>
      <c r="N185" s="659" t="s">
        <v>462</v>
      </c>
      <c r="O185" s="660" t="s">
        <v>446</v>
      </c>
      <c r="P185" s="655">
        <v>33</v>
      </c>
      <c r="Q185" s="667" t="s">
        <v>112</v>
      </c>
      <c r="R185" s="659" t="s">
        <v>156</v>
      </c>
      <c r="S185" s="661">
        <f>'Report 1'!$E$18</f>
        <v>0</v>
      </c>
      <c r="T185" s="662">
        <f>'Report 1'!$E$53</f>
        <v>0</v>
      </c>
      <c r="U185" s="663">
        <f>'Report 1'!$E$139</f>
        <v>0</v>
      </c>
      <c r="AL185" s="664" t="s">
        <v>463</v>
      </c>
      <c r="AM185" s="665">
        <v>2</v>
      </c>
      <c r="AN185" s="665" t="str">
        <f>'Information Input'!$M$14</f>
        <v xml:space="preserve">      -      </v>
      </c>
      <c r="AO185" s="665" t="s">
        <v>28</v>
      </c>
      <c r="AP185" s="656">
        <f>'Information Input'!$H$33</f>
        <v>43466</v>
      </c>
      <c r="AQ185" s="656">
        <f>'Information Input'!$H$34</f>
        <v>43555</v>
      </c>
      <c r="AR185" s="656">
        <f>'Information Input'!$H$35</f>
        <v>43555</v>
      </c>
      <c r="AS185" s="665" t="str">
        <f>'Information Input'!$J$22</f>
        <v>Quarterly</v>
      </c>
      <c r="AT185" s="656">
        <f>'Information Input'!$H$30</f>
        <v>43555</v>
      </c>
      <c r="AU185" s="665">
        <f>'Information Input'!$J$18</f>
        <v>2019</v>
      </c>
      <c r="AV185" s="665">
        <v>208</v>
      </c>
      <c r="AW185" s="665" t="s">
        <v>370</v>
      </c>
      <c r="AX185" s="665" t="s">
        <v>462</v>
      </c>
      <c r="AY185" s="666" t="s">
        <v>446</v>
      </c>
      <c r="AZ185" s="665">
        <v>16</v>
      </c>
      <c r="BA185" s="667" t="s">
        <v>538</v>
      </c>
      <c r="BB185" s="661" t="s">
        <v>151</v>
      </c>
      <c r="BC185" s="668">
        <f>'Report 2'!$AJ$23</f>
        <v>0</v>
      </c>
      <c r="BD185" s="668">
        <f>'Report 2'!$AK$23</f>
        <v>0</v>
      </c>
      <c r="BE185" s="668">
        <f>'Report 2'!$AL$23</f>
        <v>0</v>
      </c>
      <c r="BF185" s="668">
        <f>'Report 2'!$AM$23</f>
        <v>0</v>
      </c>
      <c r="BG185" s="668">
        <f>'Report 2'!$AN$23</f>
        <v>0</v>
      </c>
      <c r="BH185" s="668">
        <f>'Report 2'!$AO$23</f>
        <v>0</v>
      </c>
      <c r="BI185" s="668">
        <f>'Report 2'!$AP$23</f>
        <v>0</v>
      </c>
      <c r="CC185" s="660" t="s">
        <v>463</v>
      </c>
      <c r="CD185" s="1000" t="s">
        <v>447</v>
      </c>
      <c r="CE185" s="1000" t="str">
        <f>'Information Input'!$M$14</f>
        <v xml:space="preserve">      -      </v>
      </c>
      <c r="CF185" s="669" t="s">
        <v>28</v>
      </c>
      <c r="CG185" s="670">
        <f>'Information Input'!$H$33</f>
        <v>43466</v>
      </c>
      <c r="CH185" s="670">
        <f>'Information Input'!$H$34</f>
        <v>43555</v>
      </c>
      <c r="CI185" s="670">
        <f>'Information Input'!$H$35</f>
        <v>43555</v>
      </c>
      <c r="CJ185" s="669" t="str">
        <f>'Information Input'!$J$22</f>
        <v>Quarterly</v>
      </c>
      <c r="CK185" s="670">
        <f>'Information Input'!$H$30</f>
        <v>43555</v>
      </c>
      <c r="CL185" s="669">
        <f>'Information Input'!$J$18</f>
        <v>2019</v>
      </c>
      <c r="CM185" s="1001" t="s">
        <v>365</v>
      </c>
      <c r="CN185" s="1000" t="s">
        <v>370</v>
      </c>
      <c r="CO185" s="660" t="s">
        <v>462</v>
      </c>
      <c r="CP185" s="660" t="str">
        <f t="shared" si="72"/>
        <v>Health Care</v>
      </c>
      <c r="CQ185" s="669">
        <v>24</v>
      </c>
      <c r="CR185" s="660" t="s">
        <v>546</v>
      </c>
      <c r="CS185" s="660" t="s">
        <v>156</v>
      </c>
      <c r="CT185" s="1002">
        <f>'Report 1'!$G$18</f>
        <v>0</v>
      </c>
      <c r="CU185" s="1003">
        <f>SUMIF('Report 4A'!$G$16:$G$95,$CQ185,'Report 4A'!$O$16:$O$95)</f>
        <v>0</v>
      </c>
      <c r="CV185" s="1004">
        <f t="shared" si="74"/>
        <v>0</v>
      </c>
      <c r="CX185" s="664" t="s">
        <v>463</v>
      </c>
      <c r="CY185" s="655" t="s">
        <v>288</v>
      </c>
      <c r="CZ185" s="655" t="str">
        <f>'Information Input'!$M$14</f>
        <v xml:space="preserve">      -      </v>
      </c>
      <c r="DA185" s="656">
        <f>'Information Input'!$H$35</f>
        <v>43555</v>
      </c>
      <c r="DB185" s="655" t="str">
        <f>'Information Input'!$J$22</f>
        <v>Quarterly</v>
      </c>
      <c r="DC185" s="670">
        <f>'Information Input'!$H$30</f>
        <v>43555</v>
      </c>
      <c r="DD185" s="671" t="str">
        <f t="shared" si="73"/>
        <v>201610</v>
      </c>
      <c r="DE185" s="659" t="s">
        <v>462</v>
      </c>
      <c r="DF185" s="659" t="s">
        <v>458</v>
      </c>
      <c r="DG185" s="662">
        <f>'Report 5J'!$AF$55</f>
        <v>0</v>
      </c>
      <c r="DH185" s="668">
        <f>'Report 5J'!$AF$56</f>
        <v>0</v>
      </c>
      <c r="DI185" s="662">
        <f>'Report 5J'!$AF$57</f>
        <v>0</v>
      </c>
      <c r="DJ185" s="662">
        <f>'Report 5J'!$AF$58</f>
        <v>0</v>
      </c>
      <c r="DK185" s="662">
        <f>'Report 5J'!$AF$59</f>
        <v>0</v>
      </c>
      <c r="DL185" s="662">
        <f>'Report 5J'!$AF$60</f>
        <v>0</v>
      </c>
      <c r="DM185" s="662">
        <f>'Report 5J'!$AF$61</f>
        <v>0</v>
      </c>
      <c r="DN185" s="662">
        <f>'Report 5J'!$AF$62</f>
        <v>0</v>
      </c>
      <c r="DO185" s="662">
        <f>'Report 5J'!$AF$63</f>
        <v>0</v>
      </c>
      <c r="DP185" s="662">
        <f>'Report 5J'!$AF$64</f>
        <v>0</v>
      </c>
      <c r="DQ185" s="662">
        <f>'Report 5J'!$AF$65</f>
        <v>0</v>
      </c>
    </row>
    <row r="186" spans="2:121">
      <c r="B186" s="653" t="s">
        <v>463</v>
      </c>
      <c r="C186" s="654">
        <v>1</v>
      </c>
      <c r="D186" s="655" t="str">
        <f>'Information Input'!$M$14</f>
        <v xml:space="preserve">      -      </v>
      </c>
      <c r="E186" s="655" t="s">
        <v>26</v>
      </c>
      <c r="F186" s="656">
        <f t="shared" ref="F186:F217" si="75">DATE(K186,7,1)</f>
        <v>43647</v>
      </c>
      <c r="G186" s="656">
        <f t="shared" ref="G186:G217" si="76">DATE(K186,9,30)</f>
        <v>43738</v>
      </c>
      <c r="H186" s="656">
        <f>'Information Input'!$H$35</f>
        <v>43555</v>
      </c>
      <c r="I186" s="655" t="str">
        <f>'Information Input'!$J$22</f>
        <v>Quarterly</v>
      </c>
      <c r="J186" s="656">
        <f>'Information Input'!$H$30</f>
        <v>43555</v>
      </c>
      <c r="K186" s="655">
        <f>'Information Input'!$J$18</f>
        <v>2019</v>
      </c>
      <c r="L186" s="657" t="s">
        <v>365</v>
      </c>
      <c r="M186" s="658" t="s">
        <v>370</v>
      </c>
      <c r="N186" s="659" t="s">
        <v>462</v>
      </c>
      <c r="O186" s="660" t="s">
        <v>446</v>
      </c>
      <c r="P186" s="655">
        <v>34</v>
      </c>
      <c r="Q186" s="667" t="s">
        <v>113</v>
      </c>
      <c r="R186" s="659" t="s">
        <v>158</v>
      </c>
      <c r="S186" s="661">
        <f>'Report 1'!$E$18</f>
        <v>0</v>
      </c>
      <c r="T186" s="662">
        <f>'Report 1'!$E$54</f>
        <v>0</v>
      </c>
      <c r="U186" s="663">
        <f>'Report 1'!$E$140</f>
        <v>0</v>
      </c>
      <c r="AL186" s="664" t="s">
        <v>463</v>
      </c>
      <c r="AM186" s="665">
        <v>2</v>
      </c>
      <c r="AN186" s="665" t="str">
        <f>'Information Input'!$M$14</f>
        <v xml:space="preserve">      -      </v>
      </c>
      <c r="AO186" s="665" t="s">
        <v>28</v>
      </c>
      <c r="AP186" s="656">
        <f>'Information Input'!$H$33</f>
        <v>43466</v>
      </c>
      <c r="AQ186" s="656">
        <f>'Information Input'!$H$34</f>
        <v>43555</v>
      </c>
      <c r="AR186" s="656">
        <f>'Information Input'!$H$35</f>
        <v>43555</v>
      </c>
      <c r="AS186" s="665" t="str">
        <f>'Information Input'!$J$22</f>
        <v>Quarterly</v>
      </c>
      <c r="AT186" s="656">
        <f>'Information Input'!$H$30</f>
        <v>43555</v>
      </c>
      <c r="AU186" s="665">
        <f>'Information Input'!$J$18</f>
        <v>2019</v>
      </c>
      <c r="AV186" s="665">
        <v>208</v>
      </c>
      <c r="AW186" s="665" t="s">
        <v>370</v>
      </c>
      <c r="AX186" s="665" t="s">
        <v>462</v>
      </c>
      <c r="AY186" s="666" t="s">
        <v>446</v>
      </c>
      <c r="AZ186" s="665">
        <v>17</v>
      </c>
      <c r="BA186" s="667" t="s">
        <v>539</v>
      </c>
      <c r="BB186" s="661" t="s">
        <v>151</v>
      </c>
      <c r="BC186" s="668">
        <f>'Report 2'!$AJ$24</f>
        <v>0</v>
      </c>
      <c r="BD186" s="668">
        <f>'Report 2'!$AK$24</f>
        <v>0</v>
      </c>
      <c r="BE186" s="668">
        <f>'Report 2'!$AL$24</f>
        <v>0</v>
      </c>
      <c r="BF186" s="668">
        <f>'Report 2'!$AM$24</f>
        <v>0</v>
      </c>
      <c r="BG186" s="668">
        <f>'Report 2'!$AN$24</f>
        <v>0</v>
      </c>
      <c r="BH186" s="668">
        <f>'Report 2'!$AO$24</f>
        <v>0</v>
      </c>
      <c r="BI186" s="668">
        <f>'Report 2'!$AP$24</f>
        <v>0</v>
      </c>
      <c r="CC186" s="660" t="s">
        <v>463</v>
      </c>
      <c r="CD186" s="1000" t="s">
        <v>447</v>
      </c>
      <c r="CE186" s="1000" t="str">
        <f>'Information Input'!$M$14</f>
        <v xml:space="preserve">      -      </v>
      </c>
      <c r="CF186" s="669" t="s">
        <v>28</v>
      </c>
      <c r="CG186" s="670">
        <f>'Information Input'!$H$33</f>
        <v>43466</v>
      </c>
      <c r="CH186" s="670">
        <f>'Information Input'!$H$34</f>
        <v>43555</v>
      </c>
      <c r="CI186" s="670">
        <f>'Information Input'!$H$35</f>
        <v>43555</v>
      </c>
      <c r="CJ186" s="669" t="str">
        <f>'Information Input'!$J$22</f>
        <v>Quarterly</v>
      </c>
      <c r="CK186" s="670">
        <f>'Information Input'!$H$30</f>
        <v>43555</v>
      </c>
      <c r="CL186" s="669">
        <f>'Information Input'!$J$18</f>
        <v>2019</v>
      </c>
      <c r="CM186" s="1001" t="s">
        <v>365</v>
      </c>
      <c r="CN186" s="1000" t="s">
        <v>370</v>
      </c>
      <c r="CO186" s="660" t="s">
        <v>462</v>
      </c>
      <c r="CP186" s="660" t="str">
        <f t="shared" si="72"/>
        <v>Health Care</v>
      </c>
      <c r="CQ186" s="669">
        <v>25</v>
      </c>
      <c r="CR186" s="660" t="s">
        <v>547</v>
      </c>
      <c r="CS186" s="660" t="s">
        <v>156</v>
      </c>
      <c r="CT186" s="1002">
        <f>'Report 1'!$G$18</f>
        <v>0</v>
      </c>
      <c r="CU186" s="1003">
        <f>SUMIF('Report 4A'!$G$16:$G$95,$CQ186,'Report 4A'!$O$16:$O$95)</f>
        <v>0</v>
      </c>
      <c r="CV186" s="1004">
        <f t="shared" si="74"/>
        <v>0</v>
      </c>
      <c r="CX186" s="664" t="s">
        <v>463</v>
      </c>
      <c r="CY186" s="655" t="s">
        <v>288</v>
      </c>
      <c r="CZ186" s="655" t="str">
        <f>'Information Input'!$M$14</f>
        <v xml:space="preserve">      -      </v>
      </c>
      <c r="DA186" s="670">
        <f>'Information Input'!$H$35</f>
        <v>43555</v>
      </c>
      <c r="DB186" s="655" t="str">
        <f>'Information Input'!$J$22</f>
        <v>Quarterly</v>
      </c>
      <c r="DC186" s="670">
        <f>'Information Input'!$H$30</f>
        <v>43555</v>
      </c>
      <c r="DD186" s="671" t="str">
        <f t="shared" si="73"/>
        <v>201609</v>
      </c>
      <c r="DE186" s="659" t="s">
        <v>462</v>
      </c>
      <c r="DF186" s="659" t="s">
        <v>458</v>
      </c>
      <c r="DG186" s="662">
        <f>'Report 5J'!$AG$55</f>
        <v>0</v>
      </c>
      <c r="DH186" s="668">
        <f>'Report 5J'!$AG$56</f>
        <v>0</v>
      </c>
      <c r="DI186" s="662">
        <f>'Report 5J'!$AG$57</f>
        <v>0</v>
      </c>
      <c r="DJ186" s="662">
        <f>'Report 5J'!$AG$58</f>
        <v>0</v>
      </c>
      <c r="DK186" s="662">
        <f>'Report 5J'!$AG$59</f>
        <v>0</v>
      </c>
      <c r="DL186" s="662">
        <f>'Report 5J'!$AG$60</f>
        <v>0</v>
      </c>
      <c r="DM186" s="662">
        <f>'Report 5J'!$AG$61</f>
        <v>0</v>
      </c>
      <c r="DN186" s="662">
        <f>'Report 5J'!$AG$62</f>
        <v>0</v>
      </c>
      <c r="DO186" s="662">
        <f>'Report 5J'!$AG$63</f>
        <v>0</v>
      </c>
      <c r="DP186" s="662">
        <f>'Report 5J'!$AG$64</f>
        <v>0</v>
      </c>
      <c r="DQ186" s="662">
        <f>'Report 5J'!$AG$65</f>
        <v>0</v>
      </c>
    </row>
    <row r="187" spans="2:121">
      <c r="B187" s="653" t="s">
        <v>463</v>
      </c>
      <c r="C187" s="654">
        <v>1</v>
      </c>
      <c r="D187" s="655" t="str">
        <f>'Information Input'!$M$14</f>
        <v xml:space="preserve">      -      </v>
      </c>
      <c r="E187" s="655" t="s">
        <v>26</v>
      </c>
      <c r="F187" s="656">
        <f t="shared" si="75"/>
        <v>43647</v>
      </c>
      <c r="G187" s="656">
        <f t="shared" si="76"/>
        <v>43738</v>
      </c>
      <c r="H187" s="656">
        <f>'Information Input'!$H$35</f>
        <v>43555</v>
      </c>
      <c r="I187" s="655" t="str">
        <f>'Information Input'!$J$22</f>
        <v>Quarterly</v>
      </c>
      <c r="J187" s="656">
        <f>'Information Input'!$H$30</f>
        <v>43555</v>
      </c>
      <c r="K187" s="655">
        <f>'Information Input'!$J$18</f>
        <v>2019</v>
      </c>
      <c r="L187" s="657" t="s">
        <v>365</v>
      </c>
      <c r="M187" s="658" t="s">
        <v>370</v>
      </c>
      <c r="N187" s="659" t="s">
        <v>462</v>
      </c>
      <c r="O187" s="660" t="s">
        <v>446</v>
      </c>
      <c r="P187" s="655">
        <v>35</v>
      </c>
      <c r="Q187" s="667" t="s">
        <v>133</v>
      </c>
      <c r="R187" s="659" t="s">
        <v>151</v>
      </c>
      <c r="S187" s="661">
        <f>'Report 1'!$E$18</f>
        <v>0</v>
      </c>
      <c r="T187" s="662">
        <f>'Report 1'!$E$55</f>
        <v>0</v>
      </c>
      <c r="U187" s="663">
        <f>'Report 1'!$E$141</f>
        <v>0</v>
      </c>
      <c r="AL187" s="664" t="s">
        <v>463</v>
      </c>
      <c r="AM187" s="665">
        <v>2</v>
      </c>
      <c r="AN187" s="665" t="str">
        <f>'Information Input'!$M$14</f>
        <v xml:space="preserve">      -      </v>
      </c>
      <c r="AO187" s="665" t="s">
        <v>28</v>
      </c>
      <c r="AP187" s="656">
        <f>'Information Input'!$H$33</f>
        <v>43466</v>
      </c>
      <c r="AQ187" s="656">
        <f>'Information Input'!$H$34</f>
        <v>43555</v>
      </c>
      <c r="AR187" s="656">
        <f>'Information Input'!$H$35</f>
        <v>43555</v>
      </c>
      <c r="AS187" s="665" t="str">
        <f>'Information Input'!$J$22</f>
        <v>Quarterly</v>
      </c>
      <c r="AT187" s="656">
        <f>'Information Input'!$H$30</f>
        <v>43555</v>
      </c>
      <c r="AU187" s="665">
        <f>'Information Input'!$J$18</f>
        <v>2019</v>
      </c>
      <c r="AV187" s="665">
        <v>208</v>
      </c>
      <c r="AW187" s="665" t="s">
        <v>370</v>
      </c>
      <c r="AX187" s="665" t="s">
        <v>462</v>
      </c>
      <c r="AY187" s="666" t="s">
        <v>446</v>
      </c>
      <c r="AZ187" s="665">
        <v>18</v>
      </c>
      <c r="BA187" s="667" t="s">
        <v>540</v>
      </c>
      <c r="BB187" s="661" t="s">
        <v>151</v>
      </c>
      <c r="BC187" s="668">
        <f>'Report 2'!$AJ$25</f>
        <v>0</v>
      </c>
      <c r="BD187" s="668">
        <f>'Report 2'!$AK$25</f>
        <v>0</v>
      </c>
      <c r="BE187" s="668">
        <f>'Report 2'!$AL$25</f>
        <v>0</v>
      </c>
      <c r="BF187" s="668">
        <f>'Report 2'!$AM$25</f>
        <v>0</v>
      </c>
      <c r="BG187" s="668">
        <f>'Report 2'!$AN$25</f>
        <v>0</v>
      </c>
      <c r="BH187" s="668">
        <f>'Report 2'!$AO$25</f>
        <v>0</v>
      </c>
      <c r="BI187" s="668">
        <f>'Report 2'!$AP$25</f>
        <v>0</v>
      </c>
      <c r="CC187" s="660" t="s">
        <v>463</v>
      </c>
      <c r="CD187" s="1000" t="s">
        <v>447</v>
      </c>
      <c r="CE187" s="1000" t="str">
        <f>'Information Input'!$M$14</f>
        <v xml:space="preserve">      -      </v>
      </c>
      <c r="CF187" s="669" t="s">
        <v>28</v>
      </c>
      <c r="CG187" s="670">
        <f>'Information Input'!$H$33</f>
        <v>43466</v>
      </c>
      <c r="CH187" s="670">
        <f>'Information Input'!$H$34</f>
        <v>43555</v>
      </c>
      <c r="CI187" s="670">
        <f>'Information Input'!$H$35</f>
        <v>43555</v>
      </c>
      <c r="CJ187" s="669" t="str">
        <f>'Information Input'!$J$22</f>
        <v>Quarterly</v>
      </c>
      <c r="CK187" s="670">
        <f>'Information Input'!$H$30</f>
        <v>43555</v>
      </c>
      <c r="CL187" s="669">
        <f>'Information Input'!$J$18</f>
        <v>2019</v>
      </c>
      <c r="CM187" s="1001" t="s">
        <v>365</v>
      </c>
      <c r="CN187" s="1000" t="s">
        <v>370</v>
      </c>
      <c r="CO187" s="660" t="s">
        <v>462</v>
      </c>
      <c r="CP187" s="660" t="str">
        <f t="shared" si="72"/>
        <v>Health Care</v>
      </c>
      <c r="CQ187" s="669">
        <v>26</v>
      </c>
      <c r="CR187" s="660" t="s">
        <v>233</v>
      </c>
      <c r="CS187" s="660" t="s">
        <v>153</v>
      </c>
      <c r="CT187" s="1002">
        <f>'Report 1'!$G$18</f>
        <v>0</v>
      </c>
      <c r="CU187" s="1003">
        <f>SUMIF('Report 4A'!$G$16:$G$95,$CQ187,'Report 4A'!$O$16:$O$95)</f>
        <v>0</v>
      </c>
      <c r="CV187" s="1004">
        <f t="shared" si="74"/>
        <v>0</v>
      </c>
      <c r="CX187" s="664" t="s">
        <v>463</v>
      </c>
      <c r="CY187" s="655" t="s">
        <v>288</v>
      </c>
      <c r="CZ187" s="655" t="str">
        <f>'Information Input'!$M$14</f>
        <v xml:space="preserve">      -      </v>
      </c>
      <c r="DA187" s="656">
        <f>'Information Input'!$H$35</f>
        <v>43555</v>
      </c>
      <c r="DB187" s="655" t="str">
        <f>'Information Input'!$J$22</f>
        <v>Quarterly</v>
      </c>
      <c r="DC187" s="670">
        <f>'Information Input'!$H$30</f>
        <v>43555</v>
      </c>
      <c r="DD187" s="671" t="str">
        <f t="shared" si="73"/>
        <v>201608</v>
      </c>
      <c r="DE187" s="659" t="s">
        <v>462</v>
      </c>
      <c r="DF187" s="659" t="s">
        <v>458</v>
      </c>
      <c r="DG187" s="662">
        <f>'Report 5J'!$AH$55</f>
        <v>0</v>
      </c>
      <c r="DH187" s="668">
        <f>'Report 5J'!$AH$56</f>
        <v>0</v>
      </c>
      <c r="DI187" s="662">
        <f>'Report 5J'!$AH$57</f>
        <v>0</v>
      </c>
      <c r="DJ187" s="662">
        <f>'Report 5J'!$AH$58</f>
        <v>0</v>
      </c>
      <c r="DK187" s="662">
        <f>'Report 5J'!$AH$59</f>
        <v>0</v>
      </c>
      <c r="DL187" s="662">
        <f>'Report 5J'!$AH$60</f>
        <v>0</v>
      </c>
      <c r="DM187" s="662">
        <f>'Report 5J'!$AH$61</f>
        <v>0</v>
      </c>
      <c r="DN187" s="662">
        <f>'Report 5J'!$AH$62</f>
        <v>0</v>
      </c>
      <c r="DO187" s="662">
        <f>'Report 5J'!$AH$63</f>
        <v>0</v>
      </c>
      <c r="DP187" s="662">
        <f>'Report 5J'!$AH$64</f>
        <v>0</v>
      </c>
      <c r="DQ187" s="662">
        <f>'Report 5J'!$AH$65</f>
        <v>0</v>
      </c>
    </row>
    <row r="188" spans="2:121">
      <c r="B188" s="653" t="s">
        <v>463</v>
      </c>
      <c r="C188" s="654">
        <v>1</v>
      </c>
      <c r="D188" s="655" t="str">
        <f>'Information Input'!$M$14</f>
        <v xml:space="preserve">      -      </v>
      </c>
      <c r="E188" s="655" t="s">
        <v>26</v>
      </c>
      <c r="F188" s="656">
        <f t="shared" si="75"/>
        <v>43647</v>
      </c>
      <c r="G188" s="656">
        <f t="shared" si="76"/>
        <v>43738</v>
      </c>
      <c r="H188" s="656">
        <f>'Information Input'!$H$35</f>
        <v>43555</v>
      </c>
      <c r="I188" s="655" t="str">
        <f>'Information Input'!$J$22</f>
        <v>Quarterly</v>
      </c>
      <c r="J188" s="656">
        <f>'Information Input'!$H$30</f>
        <v>43555</v>
      </c>
      <c r="K188" s="655">
        <f>'Information Input'!$J$18</f>
        <v>2019</v>
      </c>
      <c r="L188" s="657" t="s">
        <v>365</v>
      </c>
      <c r="M188" s="658" t="s">
        <v>370</v>
      </c>
      <c r="N188" s="659" t="s">
        <v>462</v>
      </c>
      <c r="O188" s="660" t="s">
        <v>446</v>
      </c>
      <c r="P188" s="655">
        <v>36</v>
      </c>
      <c r="Q188" s="667" t="s">
        <v>552</v>
      </c>
      <c r="R188" s="659" t="s">
        <v>151</v>
      </c>
      <c r="S188" s="661">
        <f>'Report 1'!$E$18</f>
        <v>0</v>
      </c>
      <c r="T188" s="662">
        <f>'Report 1'!$E$56</f>
        <v>0</v>
      </c>
      <c r="U188" s="663">
        <f>'Report 1'!$E$142</f>
        <v>0</v>
      </c>
      <c r="AL188" s="664" t="s">
        <v>463</v>
      </c>
      <c r="AM188" s="665">
        <v>2</v>
      </c>
      <c r="AN188" s="665" t="str">
        <f>'Information Input'!$M$14</f>
        <v xml:space="preserve">      -      </v>
      </c>
      <c r="AO188" s="665" t="s">
        <v>28</v>
      </c>
      <c r="AP188" s="656">
        <f>'Information Input'!$H$33</f>
        <v>43466</v>
      </c>
      <c r="AQ188" s="656">
        <f>'Information Input'!$H$34</f>
        <v>43555</v>
      </c>
      <c r="AR188" s="656">
        <f>'Information Input'!$H$35</f>
        <v>43555</v>
      </c>
      <c r="AS188" s="665" t="str">
        <f>'Information Input'!$J$22</f>
        <v>Quarterly</v>
      </c>
      <c r="AT188" s="656">
        <f>'Information Input'!$H$30</f>
        <v>43555</v>
      </c>
      <c r="AU188" s="665">
        <f>'Information Input'!$J$18</f>
        <v>2019</v>
      </c>
      <c r="AV188" s="665">
        <v>208</v>
      </c>
      <c r="AW188" s="665" t="s">
        <v>370</v>
      </c>
      <c r="AX188" s="665" t="s">
        <v>462</v>
      </c>
      <c r="AY188" s="666" t="s">
        <v>446</v>
      </c>
      <c r="AZ188" s="665">
        <v>19</v>
      </c>
      <c r="BA188" s="667" t="s">
        <v>541</v>
      </c>
      <c r="BB188" s="661" t="s">
        <v>151</v>
      </c>
      <c r="BC188" s="668">
        <f>'Report 2'!$AJ$26</f>
        <v>0</v>
      </c>
      <c r="BD188" s="668">
        <f>'Report 2'!$AK$26</f>
        <v>0</v>
      </c>
      <c r="BE188" s="668">
        <f>'Report 2'!$AL$26</f>
        <v>0</v>
      </c>
      <c r="BF188" s="668">
        <f>'Report 2'!$AM$26</f>
        <v>0</v>
      </c>
      <c r="BG188" s="668">
        <f>'Report 2'!$AN$26</f>
        <v>0</v>
      </c>
      <c r="BH188" s="668">
        <f>'Report 2'!$AO$26</f>
        <v>0</v>
      </c>
      <c r="BI188" s="668">
        <f>'Report 2'!$AP$26</f>
        <v>0</v>
      </c>
      <c r="CC188" s="660" t="s">
        <v>463</v>
      </c>
      <c r="CD188" s="1000" t="s">
        <v>447</v>
      </c>
      <c r="CE188" s="1000" t="str">
        <f>'Information Input'!$M$14</f>
        <v xml:space="preserve">      -      </v>
      </c>
      <c r="CF188" s="669" t="s">
        <v>28</v>
      </c>
      <c r="CG188" s="670">
        <f>'Information Input'!$H$33</f>
        <v>43466</v>
      </c>
      <c r="CH188" s="670">
        <f>'Information Input'!$H$34</f>
        <v>43555</v>
      </c>
      <c r="CI188" s="670">
        <f>'Information Input'!$H$35</f>
        <v>43555</v>
      </c>
      <c r="CJ188" s="669" t="str">
        <f>'Information Input'!$J$22</f>
        <v>Quarterly</v>
      </c>
      <c r="CK188" s="670">
        <f>'Information Input'!$H$30</f>
        <v>43555</v>
      </c>
      <c r="CL188" s="669">
        <f>'Information Input'!$J$18</f>
        <v>2019</v>
      </c>
      <c r="CM188" s="1001" t="s">
        <v>365</v>
      </c>
      <c r="CN188" s="1000" t="s">
        <v>370</v>
      </c>
      <c r="CO188" s="660" t="s">
        <v>462</v>
      </c>
      <c r="CP188" s="660" t="str">
        <f t="shared" si="72"/>
        <v>Health Care</v>
      </c>
      <c r="CQ188" s="669">
        <v>27</v>
      </c>
      <c r="CR188" s="660" t="s">
        <v>165</v>
      </c>
      <c r="CS188" s="660" t="s">
        <v>151</v>
      </c>
      <c r="CT188" s="1002">
        <f>'Report 1'!$G$18</f>
        <v>0</v>
      </c>
      <c r="CU188" s="1003">
        <f>SUMIF('Report 4A'!$G$16:$G$95,$CQ188,'Report 4A'!$O$16:$O$95)</f>
        <v>0</v>
      </c>
      <c r="CV188" s="1004">
        <f t="shared" si="74"/>
        <v>0</v>
      </c>
      <c r="CX188" s="664" t="s">
        <v>463</v>
      </c>
      <c r="CY188" s="655" t="s">
        <v>288</v>
      </c>
      <c r="CZ188" s="655" t="str">
        <f>'Information Input'!$M$14</f>
        <v xml:space="preserve">      -      </v>
      </c>
      <c r="DA188" s="656">
        <f>'Information Input'!$H$35</f>
        <v>43555</v>
      </c>
      <c r="DB188" s="655" t="str">
        <f>'Information Input'!$J$22</f>
        <v>Quarterly</v>
      </c>
      <c r="DC188" s="670">
        <f>'Information Input'!$H$30</f>
        <v>43555</v>
      </c>
      <c r="DD188" s="671" t="str">
        <f t="shared" si="73"/>
        <v>201607</v>
      </c>
      <c r="DE188" s="659" t="s">
        <v>462</v>
      </c>
      <c r="DF188" s="659" t="s">
        <v>458</v>
      </c>
      <c r="DG188" s="662">
        <f>'Report 5J'!$AI$55</f>
        <v>0</v>
      </c>
      <c r="DH188" s="668">
        <f>'Report 5J'!$AI$56</f>
        <v>0</v>
      </c>
      <c r="DI188" s="662">
        <f>'Report 5J'!$AI$57</f>
        <v>0</v>
      </c>
      <c r="DJ188" s="662">
        <f>'Report 5J'!$AI$58</f>
        <v>0</v>
      </c>
      <c r="DK188" s="662">
        <f>'Report 5J'!$AI$59</f>
        <v>0</v>
      </c>
      <c r="DL188" s="662">
        <f>'Report 5J'!$AI$60</f>
        <v>0</v>
      </c>
      <c r="DM188" s="662">
        <f>'Report 5J'!$AI$61</f>
        <v>0</v>
      </c>
      <c r="DN188" s="662">
        <f>'Report 5J'!$AI$62</f>
        <v>0</v>
      </c>
      <c r="DO188" s="662">
        <f>'Report 5J'!$AI$63</f>
        <v>0</v>
      </c>
      <c r="DP188" s="662">
        <f>'Report 5J'!$AI$64</f>
        <v>0</v>
      </c>
      <c r="DQ188" s="662">
        <f>'Report 5J'!$AI$65</f>
        <v>0</v>
      </c>
    </row>
    <row r="189" spans="2:121">
      <c r="B189" s="653" t="s">
        <v>463</v>
      </c>
      <c r="C189" s="654">
        <v>1</v>
      </c>
      <c r="D189" s="655" t="str">
        <f>'Information Input'!$M$14</f>
        <v xml:space="preserve">      -      </v>
      </c>
      <c r="E189" s="655" t="s">
        <v>26</v>
      </c>
      <c r="F189" s="656">
        <f t="shared" si="75"/>
        <v>43647</v>
      </c>
      <c r="G189" s="656">
        <f t="shared" si="76"/>
        <v>43738</v>
      </c>
      <c r="H189" s="656">
        <f>'Information Input'!$H$35</f>
        <v>43555</v>
      </c>
      <c r="I189" s="655" t="str">
        <f>'Information Input'!$J$22</f>
        <v>Quarterly</v>
      </c>
      <c r="J189" s="656">
        <f>'Information Input'!$H$30</f>
        <v>43555</v>
      </c>
      <c r="K189" s="655">
        <f>'Information Input'!$J$18</f>
        <v>2019</v>
      </c>
      <c r="L189" s="657" t="s">
        <v>365</v>
      </c>
      <c r="M189" s="658" t="s">
        <v>370</v>
      </c>
      <c r="N189" s="659" t="s">
        <v>462</v>
      </c>
      <c r="O189" s="660" t="s">
        <v>446</v>
      </c>
      <c r="P189" s="655">
        <v>37</v>
      </c>
      <c r="Q189" s="667" t="s">
        <v>553</v>
      </c>
      <c r="R189" s="659" t="s">
        <v>152</v>
      </c>
      <c r="S189" s="661">
        <f>'Report 1'!$E$18</f>
        <v>0</v>
      </c>
      <c r="T189" s="662">
        <f>'Report 1'!$E$57</f>
        <v>0</v>
      </c>
      <c r="U189" s="663">
        <f>'Report 1'!$E$143</f>
        <v>0</v>
      </c>
      <c r="AL189" s="664" t="s">
        <v>463</v>
      </c>
      <c r="AM189" s="665">
        <v>2</v>
      </c>
      <c r="AN189" s="665" t="str">
        <f>'Information Input'!$M$14</f>
        <v xml:space="preserve">      -      </v>
      </c>
      <c r="AO189" s="665" t="s">
        <v>28</v>
      </c>
      <c r="AP189" s="656">
        <f>'Information Input'!$H$33</f>
        <v>43466</v>
      </c>
      <c r="AQ189" s="656">
        <f>'Information Input'!$H$34</f>
        <v>43555</v>
      </c>
      <c r="AR189" s="656">
        <f>'Information Input'!$H$35</f>
        <v>43555</v>
      </c>
      <c r="AS189" s="665" t="str">
        <f>'Information Input'!$J$22</f>
        <v>Quarterly</v>
      </c>
      <c r="AT189" s="656">
        <f>'Information Input'!$H$30</f>
        <v>43555</v>
      </c>
      <c r="AU189" s="665">
        <f>'Information Input'!$J$18</f>
        <v>2019</v>
      </c>
      <c r="AV189" s="665">
        <v>208</v>
      </c>
      <c r="AW189" s="665" t="s">
        <v>370</v>
      </c>
      <c r="AX189" s="665" t="s">
        <v>462</v>
      </c>
      <c r="AY189" s="666" t="s">
        <v>446</v>
      </c>
      <c r="AZ189" s="665">
        <v>20</v>
      </c>
      <c r="BA189" s="667" t="s">
        <v>542</v>
      </c>
      <c r="BB189" s="661" t="s">
        <v>151</v>
      </c>
      <c r="BC189" s="668">
        <f>'Report 2'!$AJ$27</f>
        <v>0</v>
      </c>
      <c r="BD189" s="668">
        <f>'Report 2'!$AK$27</f>
        <v>0</v>
      </c>
      <c r="BE189" s="668">
        <f>'Report 2'!$AL$27</f>
        <v>0</v>
      </c>
      <c r="BF189" s="668">
        <f>'Report 2'!$AM$27</f>
        <v>0</v>
      </c>
      <c r="BG189" s="668">
        <f>'Report 2'!$AN$27</f>
        <v>0</v>
      </c>
      <c r="BH189" s="668">
        <f>'Report 2'!$AO$27</f>
        <v>0</v>
      </c>
      <c r="BI189" s="668">
        <f>'Report 2'!$AP$27</f>
        <v>0</v>
      </c>
      <c r="CC189" s="660" t="s">
        <v>463</v>
      </c>
      <c r="CD189" s="1000" t="s">
        <v>447</v>
      </c>
      <c r="CE189" s="1000" t="str">
        <f>'Information Input'!$M$14</f>
        <v xml:space="preserve">      -      </v>
      </c>
      <c r="CF189" s="669" t="s">
        <v>28</v>
      </c>
      <c r="CG189" s="670">
        <f>'Information Input'!$H$33</f>
        <v>43466</v>
      </c>
      <c r="CH189" s="670">
        <f>'Information Input'!$H$34</f>
        <v>43555</v>
      </c>
      <c r="CI189" s="670">
        <f>'Information Input'!$H$35</f>
        <v>43555</v>
      </c>
      <c r="CJ189" s="669" t="str">
        <f>'Information Input'!$J$22</f>
        <v>Quarterly</v>
      </c>
      <c r="CK189" s="670">
        <f>'Information Input'!$H$30</f>
        <v>43555</v>
      </c>
      <c r="CL189" s="669">
        <f>'Information Input'!$J$18</f>
        <v>2019</v>
      </c>
      <c r="CM189" s="1001" t="s">
        <v>365</v>
      </c>
      <c r="CN189" s="1000" t="s">
        <v>370</v>
      </c>
      <c r="CO189" s="660" t="s">
        <v>462</v>
      </c>
      <c r="CP189" s="660" t="str">
        <f t="shared" si="72"/>
        <v>Health Care</v>
      </c>
      <c r="CQ189" s="669">
        <v>28</v>
      </c>
      <c r="CR189" s="660" t="s">
        <v>548</v>
      </c>
      <c r="CS189" s="660" t="s">
        <v>151</v>
      </c>
      <c r="CT189" s="1002">
        <f>'Report 1'!$G$18</f>
        <v>0</v>
      </c>
      <c r="CU189" s="1003">
        <f>SUMIF('Report 4A'!$G$16:$G$95,$CQ189,'Report 4A'!$O$16:$O$95)</f>
        <v>0</v>
      </c>
      <c r="CV189" s="1004">
        <f t="shared" si="74"/>
        <v>0</v>
      </c>
      <c r="CX189" s="664" t="s">
        <v>463</v>
      </c>
      <c r="CY189" s="655" t="s">
        <v>288</v>
      </c>
      <c r="CZ189" s="655" t="str">
        <f>'Information Input'!$M$14</f>
        <v xml:space="preserve">      -      </v>
      </c>
      <c r="DA189" s="656">
        <f>'Information Input'!$H$35</f>
        <v>43555</v>
      </c>
      <c r="DB189" s="655" t="str">
        <f>'Information Input'!$J$22</f>
        <v>Quarterly</v>
      </c>
      <c r="DC189" s="670">
        <f>'Information Input'!$H$30</f>
        <v>43555</v>
      </c>
      <c r="DD189" s="671" t="str">
        <f t="shared" si="73"/>
        <v>201606</v>
      </c>
      <c r="DE189" s="659" t="s">
        <v>462</v>
      </c>
      <c r="DF189" s="659" t="s">
        <v>458</v>
      </c>
      <c r="DG189" s="662">
        <f>'Report 5J'!$AJ$55</f>
        <v>0</v>
      </c>
      <c r="DH189" s="668">
        <f>'Report 5J'!$AJ$56</f>
        <v>0</v>
      </c>
      <c r="DI189" s="662">
        <f>'Report 5J'!$AJ$57</f>
        <v>0</v>
      </c>
      <c r="DJ189" s="662">
        <f>'Report 5J'!$AJ$58</f>
        <v>0</v>
      </c>
      <c r="DK189" s="662">
        <f>'Report 5J'!$AJ$59</f>
        <v>0</v>
      </c>
      <c r="DL189" s="662">
        <f>'Report 5J'!$AJ$60</f>
        <v>0</v>
      </c>
      <c r="DM189" s="662">
        <f>'Report 5J'!$AJ$61</f>
        <v>0</v>
      </c>
      <c r="DN189" s="662">
        <f>'Report 5J'!$AJ$62</f>
        <v>0</v>
      </c>
      <c r="DO189" s="662">
        <f>'Report 5J'!$AJ$63</f>
        <v>0</v>
      </c>
      <c r="DP189" s="662">
        <f>'Report 5J'!$AJ$64</f>
        <v>0</v>
      </c>
      <c r="DQ189" s="662">
        <f>'Report 5J'!$AJ$65</f>
        <v>0</v>
      </c>
    </row>
    <row r="190" spans="2:121">
      <c r="B190" s="653" t="s">
        <v>463</v>
      </c>
      <c r="C190" s="654">
        <v>1</v>
      </c>
      <c r="D190" s="655" t="str">
        <f>'Information Input'!$M$14</f>
        <v xml:space="preserve">      -      </v>
      </c>
      <c r="E190" s="655" t="s">
        <v>26</v>
      </c>
      <c r="F190" s="656">
        <f t="shared" si="75"/>
        <v>43647</v>
      </c>
      <c r="G190" s="656">
        <f t="shared" si="76"/>
        <v>43738</v>
      </c>
      <c r="H190" s="656">
        <f>'Information Input'!$H$35</f>
        <v>43555</v>
      </c>
      <c r="I190" s="655" t="str">
        <f>'Information Input'!$J$22</f>
        <v>Quarterly</v>
      </c>
      <c r="J190" s="656">
        <f>'Information Input'!$H$30</f>
        <v>43555</v>
      </c>
      <c r="K190" s="655">
        <f>'Information Input'!$J$18</f>
        <v>2019</v>
      </c>
      <c r="L190" s="657" t="s">
        <v>365</v>
      </c>
      <c r="M190" s="658" t="s">
        <v>370</v>
      </c>
      <c r="N190" s="659" t="s">
        <v>462</v>
      </c>
      <c r="O190" s="660" t="s">
        <v>446</v>
      </c>
      <c r="P190" s="655">
        <v>38</v>
      </c>
      <c r="Q190" s="667" t="s">
        <v>554</v>
      </c>
      <c r="R190" s="659" t="s">
        <v>156</v>
      </c>
      <c r="S190" s="661">
        <f>'Report 1'!$E$18</f>
        <v>0</v>
      </c>
      <c r="T190" s="662">
        <f>'Report 1'!$E$58</f>
        <v>0</v>
      </c>
      <c r="U190" s="663">
        <f>'Report 1'!$E$144</f>
        <v>0</v>
      </c>
      <c r="AL190" s="664" t="s">
        <v>463</v>
      </c>
      <c r="AM190" s="665">
        <v>2</v>
      </c>
      <c r="AN190" s="665" t="str">
        <f>'Information Input'!$M$14</f>
        <v xml:space="preserve">      -      </v>
      </c>
      <c r="AO190" s="665" t="s">
        <v>28</v>
      </c>
      <c r="AP190" s="656">
        <f>'Information Input'!$H$33</f>
        <v>43466</v>
      </c>
      <c r="AQ190" s="656">
        <f>'Information Input'!$H$34</f>
        <v>43555</v>
      </c>
      <c r="AR190" s="656">
        <f>'Information Input'!$H$35</f>
        <v>43555</v>
      </c>
      <c r="AS190" s="665" t="str">
        <f>'Information Input'!$J$22</f>
        <v>Quarterly</v>
      </c>
      <c r="AT190" s="656">
        <f>'Information Input'!$H$30</f>
        <v>43555</v>
      </c>
      <c r="AU190" s="665">
        <f>'Information Input'!$J$18</f>
        <v>2019</v>
      </c>
      <c r="AV190" s="665">
        <v>208</v>
      </c>
      <c r="AW190" s="665" t="s">
        <v>370</v>
      </c>
      <c r="AX190" s="665" t="s">
        <v>462</v>
      </c>
      <c r="AY190" s="666" t="s">
        <v>446</v>
      </c>
      <c r="AZ190" s="665">
        <v>21</v>
      </c>
      <c r="BA190" s="667" t="s">
        <v>543</v>
      </c>
      <c r="BB190" s="661" t="s">
        <v>151</v>
      </c>
      <c r="BC190" s="668">
        <f>'Report 2'!$AJ$28</f>
        <v>0</v>
      </c>
      <c r="BD190" s="668">
        <f>'Report 2'!$AK$28</f>
        <v>0</v>
      </c>
      <c r="BE190" s="668">
        <f>'Report 2'!$AL$28</f>
        <v>0</v>
      </c>
      <c r="BF190" s="668">
        <f>'Report 2'!$AM$28</f>
        <v>0</v>
      </c>
      <c r="BG190" s="668">
        <f>'Report 2'!$AN$28</f>
        <v>0</v>
      </c>
      <c r="BH190" s="668">
        <f>'Report 2'!$AO$28</f>
        <v>0</v>
      </c>
      <c r="BI190" s="668">
        <f>'Report 2'!$AP$28</f>
        <v>0</v>
      </c>
      <c r="CC190" s="660" t="s">
        <v>463</v>
      </c>
      <c r="CD190" s="1000" t="s">
        <v>447</v>
      </c>
      <c r="CE190" s="1000" t="str">
        <f>'Information Input'!$M$14</f>
        <v xml:space="preserve">      -      </v>
      </c>
      <c r="CF190" s="669" t="s">
        <v>28</v>
      </c>
      <c r="CG190" s="670">
        <f>'Information Input'!$H$33</f>
        <v>43466</v>
      </c>
      <c r="CH190" s="670">
        <f>'Information Input'!$H$34</f>
        <v>43555</v>
      </c>
      <c r="CI190" s="670">
        <f>'Information Input'!$H$35</f>
        <v>43555</v>
      </c>
      <c r="CJ190" s="669" t="str">
        <f>'Information Input'!$J$22</f>
        <v>Quarterly</v>
      </c>
      <c r="CK190" s="670">
        <f>'Information Input'!$H$30</f>
        <v>43555</v>
      </c>
      <c r="CL190" s="669">
        <f>'Information Input'!$J$18</f>
        <v>2019</v>
      </c>
      <c r="CM190" s="1001" t="s">
        <v>365</v>
      </c>
      <c r="CN190" s="1000" t="s">
        <v>370</v>
      </c>
      <c r="CO190" s="660" t="s">
        <v>462</v>
      </c>
      <c r="CP190" s="660" t="str">
        <f t="shared" si="72"/>
        <v>Health Care</v>
      </c>
      <c r="CQ190" s="669">
        <v>29</v>
      </c>
      <c r="CR190" s="660" t="s">
        <v>549</v>
      </c>
      <c r="CS190" s="660" t="s">
        <v>158</v>
      </c>
      <c r="CT190" s="1002">
        <f>'Report 1'!$G$18</f>
        <v>0</v>
      </c>
      <c r="CU190" s="1003">
        <f>SUMIF('Report 4A'!$G$16:$G$95,$CQ190,'Report 4A'!$O$16:$O$95)</f>
        <v>0</v>
      </c>
      <c r="CV190" s="1004">
        <f t="shared" si="74"/>
        <v>0</v>
      </c>
      <c r="CX190" s="664" t="s">
        <v>463</v>
      </c>
      <c r="CY190" s="655" t="s">
        <v>288</v>
      </c>
      <c r="CZ190" s="655" t="str">
        <f>'Information Input'!$M$14</f>
        <v xml:space="preserve">      -      </v>
      </c>
      <c r="DA190" s="656">
        <f>'Information Input'!$H$35</f>
        <v>43555</v>
      </c>
      <c r="DB190" s="655" t="str">
        <f>'Information Input'!$J$22</f>
        <v>Quarterly</v>
      </c>
      <c r="DC190" s="670">
        <f>'Information Input'!$H$30</f>
        <v>43555</v>
      </c>
      <c r="DD190" s="671" t="str">
        <f t="shared" si="73"/>
        <v>201605</v>
      </c>
      <c r="DE190" s="659" t="s">
        <v>462</v>
      </c>
      <c r="DF190" s="659" t="s">
        <v>458</v>
      </c>
      <c r="DG190" s="662">
        <f>'Report 5J'!$AK$55</f>
        <v>0</v>
      </c>
      <c r="DH190" s="668">
        <f>'Report 5J'!$AK$56</f>
        <v>0</v>
      </c>
      <c r="DI190" s="662">
        <f>'Report 5J'!$AK$57</f>
        <v>0</v>
      </c>
      <c r="DJ190" s="662">
        <f>'Report 5J'!$AK$58</f>
        <v>0</v>
      </c>
      <c r="DK190" s="662">
        <f>'Report 5J'!$AK$59</f>
        <v>0</v>
      </c>
      <c r="DL190" s="662">
        <f>'Report 5J'!$AK$60</f>
        <v>0</v>
      </c>
      <c r="DM190" s="662">
        <f>'Report 5J'!$AK$61</f>
        <v>0</v>
      </c>
      <c r="DN190" s="662">
        <f>'Report 5J'!$AK$62</f>
        <v>0</v>
      </c>
      <c r="DO190" s="662">
        <f>'Report 5J'!$AK$63</f>
        <v>0</v>
      </c>
      <c r="DP190" s="662">
        <f>'Report 5J'!$AK$64</f>
        <v>0</v>
      </c>
      <c r="DQ190" s="662">
        <f>'Report 5J'!$AK$65</f>
        <v>0</v>
      </c>
    </row>
    <row r="191" spans="2:121">
      <c r="B191" s="653" t="s">
        <v>463</v>
      </c>
      <c r="C191" s="654">
        <v>1</v>
      </c>
      <c r="D191" s="655" t="str">
        <f>'Information Input'!$M$14</f>
        <v xml:space="preserve">      -      </v>
      </c>
      <c r="E191" s="655" t="s">
        <v>26</v>
      </c>
      <c r="F191" s="656">
        <f t="shared" si="75"/>
        <v>43647</v>
      </c>
      <c r="G191" s="656">
        <f t="shared" si="76"/>
        <v>43738</v>
      </c>
      <c r="H191" s="656">
        <f>'Information Input'!$H$35</f>
        <v>43555</v>
      </c>
      <c r="I191" s="655" t="str">
        <f>'Information Input'!$J$22</f>
        <v>Quarterly</v>
      </c>
      <c r="J191" s="656">
        <f>'Information Input'!$H$30</f>
        <v>43555</v>
      </c>
      <c r="K191" s="655">
        <f>'Information Input'!$J$18</f>
        <v>2019</v>
      </c>
      <c r="L191" s="657" t="s">
        <v>365</v>
      </c>
      <c r="M191" s="658" t="s">
        <v>370</v>
      </c>
      <c r="N191" s="659" t="s">
        <v>462</v>
      </c>
      <c r="O191" s="660" t="s">
        <v>446</v>
      </c>
      <c r="P191" s="655">
        <v>39</v>
      </c>
      <c r="Q191" s="659" t="s">
        <v>649</v>
      </c>
      <c r="R191" s="659" t="s">
        <v>156</v>
      </c>
      <c r="S191" s="661">
        <f>'Report 1'!$E$18</f>
        <v>0</v>
      </c>
      <c r="T191" s="662">
        <f>'Report 1'!$E$59</f>
        <v>0</v>
      </c>
      <c r="U191" s="663">
        <f>'Report 1'!$E$145</f>
        <v>0</v>
      </c>
      <c r="AL191" s="664" t="s">
        <v>463</v>
      </c>
      <c r="AM191" s="665">
        <v>2</v>
      </c>
      <c r="AN191" s="665" t="str">
        <f>'Information Input'!$M$14</f>
        <v xml:space="preserve">      -      </v>
      </c>
      <c r="AO191" s="665" t="s">
        <v>28</v>
      </c>
      <c r="AP191" s="656">
        <f>'Information Input'!$H$33</f>
        <v>43466</v>
      </c>
      <c r="AQ191" s="656">
        <f>'Information Input'!$H$34</f>
        <v>43555</v>
      </c>
      <c r="AR191" s="656">
        <f>'Information Input'!$H$35</f>
        <v>43555</v>
      </c>
      <c r="AS191" s="665" t="str">
        <f>'Information Input'!$J$22</f>
        <v>Quarterly</v>
      </c>
      <c r="AT191" s="656">
        <f>'Information Input'!$H$30</f>
        <v>43555</v>
      </c>
      <c r="AU191" s="665">
        <f>'Information Input'!$J$18</f>
        <v>2019</v>
      </c>
      <c r="AV191" s="665">
        <v>208</v>
      </c>
      <c r="AW191" s="665" t="s">
        <v>370</v>
      </c>
      <c r="AX191" s="665" t="s">
        <v>462</v>
      </c>
      <c r="AY191" s="666" t="s">
        <v>446</v>
      </c>
      <c r="AZ191" s="665">
        <v>22</v>
      </c>
      <c r="BA191" s="667" t="s">
        <v>544</v>
      </c>
      <c r="BB191" s="661" t="s">
        <v>150</v>
      </c>
      <c r="BC191" s="668">
        <f>'Report 2'!$AJ$29</f>
        <v>0</v>
      </c>
      <c r="BD191" s="668">
        <f>'Report 2'!$AK$29</f>
        <v>0</v>
      </c>
      <c r="BE191" s="668">
        <f>'Report 2'!$AL$29</f>
        <v>0</v>
      </c>
      <c r="BF191" s="668">
        <f>'Report 2'!$AM$29</f>
        <v>0</v>
      </c>
      <c r="BG191" s="668">
        <f>'Report 2'!$AN$29</f>
        <v>0</v>
      </c>
      <c r="BH191" s="668">
        <f>'Report 2'!$AO$29</f>
        <v>0</v>
      </c>
      <c r="BI191" s="668">
        <f>'Report 2'!$AP$29</f>
        <v>0</v>
      </c>
      <c r="CC191" s="660" t="s">
        <v>463</v>
      </c>
      <c r="CD191" s="1000" t="s">
        <v>447</v>
      </c>
      <c r="CE191" s="1000" t="str">
        <f>'Information Input'!$M$14</f>
        <v xml:space="preserve">      -      </v>
      </c>
      <c r="CF191" s="669" t="s">
        <v>28</v>
      </c>
      <c r="CG191" s="670">
        <f>'Information Input'!$H$33</f>
        <v>43466</v>
      </c>
      <c r="CH191" s="670">
        <f>'Information Input'!$H$34</f>
        <v>43555</v>
      </c>
      <c r="CI191" s="670">
        <f>'Information Input'!$H$35</f>
        <v>43555</v>
      </c>
      <c r="CJ191" s="669" t="str">
        <f>'Information Input'!$J$22</f>
        <v>Quarterly</v>
      </c>
      <c r="CK191" s="670">
        <f>'Information Input'!$H$30</f>
        <v>43555</v>
      </c>
      <c r="CL191" s="669">
        <f>'Information Input'!$J$18</f>
        <v>2019</v>
      </c>
      <c r="CM191" s="1001" t="s">
        <v>365</v>
      </c>
      <c r="CN191" s="1000" t="s">
        <v>370</v>
      </c>
      <c r="CO191" s="660" t="s">
        <v>462</v>
      </c>
      <c r="CP191" s="660" t="str">
        <f t="shared" si="72"/>
        <v>Health Care</v>
      </c>
      <c r="CQ191" s="669">
        <v>30</v>
      </c>
      <c r="CR191" s="660" t="s">
        <v>111</v>
      </c>
      <c r="CS191" s="660" t="s">
        <v>158</v>
      </c>
      <c r="CT191" s="1002">
        <f>'Report 1'!$G$18</f>
        <v>0</v>
      </c>
      <c r="CU191" s="1003">
        <f>SUMIF('Report 4A'!$G$16:$G$95,$CQ191,'Report 4A'!$O$16:$O$95)</f>
        <v>0</v>
      </c>
      <c r="CV191" s="1004">
        <f t="shared" si="74"/>
        <v>0</v>
      </c>
      <c r="CX191" s="676" t="s">
        <v>463</v>
      </c>
      <c r="CY191" s="677" t="s">
        <v>288</v>
      </c>
      <c r="CZ191" s="677" t="str">
        <f>'Information Input'!$M$14</f>
        <v xml:space="preserve">      -      </v>
      </c>
      <c r="DA191" s="678">
        <f>'Information Input'!$H$35</f>
        <v>43555</v>
      </c>
      <c r="DB191" s="677" t="str">
        <f>'Information Input'!$J$22</f>
        <v>Quarterly</v>
      </c>
      <c r="DC191" s="679">
        <f>'Information Input'!$H$30</f>
        <v>43555</v>
      </c>
      <c r="DD191" s="680" t="str">
        <f t="shared" si="73"/>
        <v>201604</v>
      </c>
      <c r="DE191" s="681" t="s">
        <v>462</v>
      </c>
      <c r="DF191" s="681" t="s">
        <v>458</v>
      </c>
      <c r="DG191" s="682">
        <f>'Report 5J'!$AL$55</f>
        <v>0</v>
      </c>
      <c r="DH191" s="683">
        <f>'Report 5J'!$AL$56</f>
        <v>0</v>
      </c>
      <c r="DI191" s="682">
        <f>'Report 5J'!$AL$57</f>
        <v>0</v>
      </c>
      <c r="DJ191" s="682">
        <f>'Report 5J'!$AL$58</f>
        <v>0</v>
      </c>
      <c r="DK191" s="682">
        <f>'Report 5J'!$AL$59</f>
        <v>0</v>
      </c>
      <c r="DL191" s="682">
        <f>'Report 5J'!$AL$60</f>
        <v>0</v>
      </c>
      <c r="DM191" s="682">
        <f>'Report 5J'!$AL$61</f>
        <v>0</v>
      </c>
      <c r="DN191" s="682">
        <f>'Report 5J'!$AL$62</f>
        <v>0</v>
      </c>
      <c r="DO191" s="682">
        <f>'Report 5J'!$AL$63</f>
        <v>0</v>
      </c>
      <c r="DP191" s="682">
        <f>'Report 5J'!$AL$64</f>
        <v>0</v>
      </c>
      <c r="DQ191" s="682">
        <f>'Report 5J'!$AL$65</f>
        <v>0</v>
      </c>
    </row>
    <row r="192" spans="2:121">
      <c r="B192" s="653" t="s">
        <v>463</v>
      </c>
      <c r="C192" s="654">
        <v>1</v>
      </c>
      <c r="D192" s="655" t="str">
        <f>'Information Input'!$M$14</f>
        <v xml:space="preserve">      -      </v>
      </c>
      <c r="E192" s="655" t="s">
        <v>26</v>
      </c>
      <c r="F192" s="656">
        <f t="shared" si="75"/>
        <v>43647</v>
      </c>
      <c r="G192" s="656">
        <f t="shared" si="76"/>
        <v>43738</v>
      </c>
      <c r="H192" s="656">
        <f>'Information Input'!$H$35</f>
        <v>43555</v>
      </c>
      <c r="I192" s="655" t="str">
        <f>'Information Input'!$J$22</f>
        <v>Quarterly</v>
      </c>
      <c r="J192" s="656">
        <f>'Information Input'!$H$30</f>
        <v>43555</v>
      </c>
      <c r="K192" s="655">
        <f>'Information Input'!$J$18</f>
        <v>2019</v>
      </c>
      <c r="L192" s="657" t="s">
        <v>365</v>
      </c>
      <c r="M192" s="658" t="s">
        <v>370</v>
      </c>
      <c r="N192" s="659" t="s">
        <v>462</v>
      </c>
      <c r="O192" s="660" t="s">
        <v>446</v>
      </c>
      <c r="P192" s="655">
        <v>40</v>
      </c>
      <c r="Q192" s="659" t="s">
        <v>650</v>
      </c>
      <c r="R192" s="659" t="s">
        <v>158</v>
      </c>
      <c r="S192" s="661">
        <f>'Report 1'!$E$18</f>
        <v>0</v>
      </c>
      <c r="T192" s="662">
        <f>'Report 1'!$E$60</f>
        <v>0</v>
      </c>
      <c r="U192" s="663">
        <f>'Report 1'!$E$146</f>
        <v>0</v>
      </c>
      <c r="AL192" s="664" t="s">
        <v>463</v>
      </c>
      <c r="AM192" s="665">
        <v>2</v>
      </c>
      <c r="AN192" s="665" t="str">
        <f>'Information Input'!$M$14</f>
        <v xml:space="preserve">      -      </v>
      </c>
      <c r="AO192" s="665" t="s">
        <v>28</v>
      </c>
      <c r="AP192" s="656">
        <f>'Information Input'!$H$33</f>
        <v>43466</v>
      </c>
      <c r="AQ192" s="656">
        <f>'Information Input'!$H$34</f>
        <v>43555</v>
      </c>
      <c r="AR192" s="656">
        <f>'Information Input'!$H$35</f>
        <v>43555</v>
      </c>
      <c r="AS192" s="665" t="str">
        <f>'Information Input'!$J$22</f>
        <v>Quarterly</v>
      </c>
      <c r="AT192" s="656">
        <f>'Information Input'!$H$30</f>
        <v>43555</v>
      </c>
      <c r="AU192" s="665">
        <f>'Information Input'!$J$18</f>
        <v>2019</v>
      </c>
      <c r="AV192" s="665">
        <v>208</v>
      </c>
      <c r="AW192" s="665" t="s">
        <v>370</v>
      </c>
      <c r="AX192" s="665" t="s">
        <v>462</v>
      </c>
      <c r="AY192" s="666" t="s">
        <v>446</v>
      </c>
      <c r="AZ192" s="665">
        <v>23</v>
      </c>
      <c r="BA192" s="667" t="s">
        <v>545</v>
      </c>
      <c r="BB192" s="661" t="s">
        <v>150</v>
      </c>
      <c r="BC192" s="668">
        <f>'Report 2'!$AJ$30</f>
        <v>0</v>
      </c>
      <c r="BD192" s="668">
        <f>'Report 2'!$AK$30</f>
        <v>0</v>
      </c>
      <c r="BE192" s="668">
        <f>'Report 2'!$AL$30</f>
        <v>0</v>
      </c>
      <c r="BF192" s="668">
        <f>'Report 2'!$AM$30</f>
        <v>0</v>
      </c>
      <c r="BG192" s="668">
        <f>'Report 2'!$AN$30</f>
        <v>0</v>
      </c>
      <c r="BH192" s="668">
        <f>'Report 2'!$AO$30</f>
        <v>0</v>
      </c>
      <c r="BI192" s="668">
        <f>'Report 2'!$AP$30</f>
        <v>0</v>
      </c>
      <c r="CC192" s="660" t="s">
        <v>463</v>
      </c>
      <c r="CD192" s="1000" t="s">
        <v>447</v>
      </c>
      <c r="CE192" s="1000" t="str">
        <f>'Information Input'!$M$14</f>
        <v xml:space="preserve">      -      </v>
      </c>
      <c r="CF192" s="669" t="s">
        <v>28</v>
      </c>
      <c r="CG192" s="670">
        <f>'Information Input'!$H$33</f>
        <v>43466</v>
      </c>
      <c r="CH192" s="670">
        <f>'Information Input'!$H$34</f>
        <v>43555</v>
      </c>
      <c r="CI192" s="670">
        <f>'Information Input'!$H$35</f>
        <v>43555</v>
      </c>
      <c r="CJ192" s="669" t="str">
        <f>'Information Input'!$J$22</f>
        <v>Quarterly</v>
      </c>
      <c r="CK192" s="670">
        <f>'Information Input'!$H$30</f>
        <v>43555</v>
      </c>
      <c r="CL192" s="669">
        <f>'Information Input'!$J$18</f>
        <v>2019</v>
      </c>
      <c r="CM192" s="1001" t="s">
        <v>365</v>
      </c>
      <c r="CN192" s="1000" t="s">
        <v>370</v>
      </c>
      <c r="CO192" s="660" t="s">
        <v>462</v>
      </c>
      <c r="CP192" s="660" t="str">
        <f t="shared" ref="CP192:CP211" si="77">CP152</f>
        <v>Health Care</v>
      </c>
      <c r="CQ192" s="669">
        <v>31</v>
      </c>
      <c r="CR192" s="660" t="s">
        <v>550</v>
      </c>
      <c r="CS192" s="660" t="s">
        <v>156</v>
      </c>
      <c r="CT192" s="1002">
        <f>'Report 1'!$G$18</f>
        <v>0</v>
      </c>
      <c r="CU192" s="1003">
        <f>SUMIF('Report 4A'!$G$16:$G$95,$CQ192,'Report 4A'!$O$16:$O$95)</f>
        <v>0</v>
      </c>
      <c r="CV192" s="1004">
        <f t="shared" si="74"/>
        <v>0</v>
      </c>
      <c r="CX192" s="645" t="s">
        <v>463</v>
      </c>
      <c r="CY192" s="635" t="s">
        <v>289</v>
      </c>
      <c r="CZ192" s="635" t="str">
        <f>'Information Input'!$M$14</f>
        <v xml:space="preserve">      -      </v>
      </c>
      <c r="DA192" s="637">
        <f>'Information Input'!$H$35</f>
        <v>43555</v>
      </c>
      <c r="DB192" s="635" t="str">
        <f>'Information Input'!$J$22</f>
        <v>Quarterly</v>
      </c>
      <c r="DC192" s="637">
        <f>'Information Input'!$H$30</f>
        <v>43555</v>
      </c>
      <c r="DD192" s="651" t="str">
        <f t="shared" si="73"/>
        <v>201903</v>
      </c>
      <c r="DE192" s="640" t="s">
        <v>462</v>
      </c>
      <c r="DF192" s="640" t="s">
        <v>459</v>
      </c>
      <c r="DG192" s="643">
        <f>'Report 5K'!$C$55</f>
        <v>0</v>
      </c>
      <c r="DH192" s="649">
        <f>'Report 5K'!$C$56</f>
        <v>0</v>
      </c>
      <c r="DI192" s="643">
        <f>'Report 5K'!$C$57</f>
        <v>0</v>
      </c>
      <c r="DJ192" s="643">
        <f>'Report 5K'!$C$58</f>
        <v>0</v>
      </c>
      <c r="DK192" s="643">
        <f>'Report 5K'!$C$59</f>
        <v>0</v>
      </c>
      <c r="DL192" s="643">
        <f>'Report 5K'!$C$60</f>
        <v>0</v>
      </c>
      <c r="DM192" s="643">
        <f>'Report 5K'!$C$61</f>
        <v>0</v>
      </c>
      <c r="DN192" s="643">
        <f>'Report 5K'!$C$62</f>
        <v>0</v>
      </c>
      <c r="DO192" s="643">
        <f>'Report 5K'!$C$63</f>
        <v>0</v>
      </c>
      <c r="DP192" s="643">
        <f>'Report 5K'!$C$64</f>
        <v>0</v>
      </c>
      <c r="DQ192" s="643">
        <f>'Report 5K'!$C$65</f>
        <v>0</v>
      </c>
    </row>
    <row r="193" spans="2:121">
      <c r="B193" s="653" t="s">
        <v>463</v>
      </c>
      <c r="C193" s="654">
        <v>1</v>
      </c>
      <c r="D193" s="655" t="str">
        <f>'Information Input'!$M$14</f>
        <v xml:space="preserve">      -      </v>
      </c>
      <c r="E193" s="655" t="s">
        <v>26</v>
      </c>
      <c r="F193" s="656">
        <f t="shared" si="75"/>
        <v>43647</v>
      </c>
      <c r="G193" s="656">
        <f t="shared" si="76"/>
        <v>43738</v>
      </c>
      <c r="H193" s="656">
        <f>'Information Input'!$H$35</f>
        <v>43555</v>
      </c>
      <c r="I193" s="655" t="str">
        <f>'Information Input'!$J$22</f>
        <v>Quarterly</v>
      </c>
      <c r="J193" s="656">
        <f>'Information Input'!$H$30</f>
        <v>43555</v>
      </c>
      <c r="K193" s="655">
        <f>'Information Input'!$J$18</f>
        <v>2019</v>
      </c>
      <c r="L193" s="657" t="s">
        <v>365</v>
      </c>
      <c r="M193" s="658" t="s">
        <v>370</v>
      </c>
      <c r="N193" s="659" t="s">
        <v>462</v>
      </c>
      <c r="O193" s="660" t="s">
        <v>446</v>
      </c>
      <c r="P193" s="655">
        <v>41</v>
      </c>
      <c r="Q193" s="659" t="s">
        <v>651</v>
      </c>
      <c r="R193" s="659" t="s">
        <v>158</v>
      </c>
      <c r="S193" s="661">
        <f>'Report 1'!$E$18</f>
        <v>0</v>
      </c>
      <c r="T193" s="662">
        <f>'Report 1'!$E$61</f>
        <v>0</v>
      </c>
      <c r="U193" s="663">
        <f>'Report 1'!$E$147</f>
        <v>0</v>
      </c>
      <c r="AL193" s="664" t="s">
        <v>463</v>
      </c>
      <c r="AM193" s="665">
        <v>2</v>
      </c>
      <c r="AN193" s="665" t="str">
        <f>'Information Input'!$M$14</f>
        <v xml:space="preserve">      -      </v>
      </c>
      <c r="AO193" s="665" t="s">
        <v>28</v>
      </c>
      <c r="AP193" s="656">
        <f>'Information Input'!$H$33</f>
        <v>43466</v>
      </c>
      <c r="AQ193" s="656">
        <f>'Information Input'!$H$34</f>
        <v>43555</v>
      </c>
      <c r="AR193" s="656">
        <f>'Information Input'!$H$35</f>
        <v>43555</v>
      </c>
      <c r="AS193" s="665" t="str">
        <f>'Information Input'!$J$22</f>
        <v>Quarterly</v>
      </c>
      <c r="AT193" s="656">
        <f>'Information Input'!$H$30</f>
        <v>43555</v>
      </c>
      <c r="AU193" s="665">
        <f>'Information Input'!$J$18</f>
        <v>2019</v>
      </c>
      <c r="AV193" s="665">
        <v>208</v>
      </c>
      <c r="AW193" s="665" t="s">
        <v>370</v>
      </c>
      <c r="AX193" s="665" t="s">
        <v>462</v>
      </c>
      <c r="AY193" s="666" t="s">
        <v>446</v>
      </c>
      <c r="AZ193" s="665">
        <v>24</v>
      </c>
      <c r="BA193" s="667" t="s">
        <v>546</v>
      </c>
      <c r="BB193" s="661" t="s">
        <v>156</v>
      </c>
      <c r="BC193" s="668">
        <f>'Report 2'!$AJ$31</f>
        <v>0</v>
      </c>
      <c r="BD193" s="668">
        <f>'Report 2'!$AK$31</f>
        <v>0</v>
      </c>
      <c r="BE193" s="668">
        <f>'Report 2'!$AL$31</f>
        <v>0</v>
      </c>
      <c r="BF193" s="668">
        <f>'Report 2'!$AM$31</f>
        <v>0</v>
      </c>
      <c r="BG193" s="668">
        <f>'Report 2'!$AN$31</f>
        <v>0</v>
      </c>
      <c r="BH193" s="668">
        <f>'Report 2'!$AO$31</f>
        <v>0</v>
      </c>
      <c r="BI193" s="668">
        <f>'Report 2'!$AP$31</f>
        <v>0</v>
      </c>
      <c r="CC193" s="660" t="s">
        <v>463</v>
      </c>
      <c r="CD193" s="1000" t="s">
        <v>447</v>
      </c>
      <c r="CE193" s="1000" t="str">
        <f>'Information Input'!$M$14</f>
        <v xml:space="preserve">      -      </v>
      </c>
      <c r="CF193" s="669" t="s">
        <v>28</v>
      </c>
      <c r="CG193" s="670">
        <f>'Information Input'!$H$33</f>
        <v>43466</v>
      </c>
      <c r="CH193" s="670">
        <f>'Information Input'!$H$34</f>
        <v>43555</v>
      </c>
      <c r="CI193" s="670">
        <f>'Information Input'!$H$35</f>
        <v>43555</v>
      </c>
      <c r="CJ193" s="669" t="str">
        <f>'Information Input'!$J$22</f>
        <v>Quarterly</v>
      </c>
      <c r="CK193" s="670">
        <f>'Information Input'!$H$30</f>
        <v>43555</v>
      </c>
      <c r="CL193" s="669">
        <f>'Information Input'!$J$18</f>
        <v>2019</v>
      </c>
      <c r="CM193" s="1001" t="s">
        <v>365</v>
      </c>
      <c r="CN193" s="1000" t="s">
        <v>370</v>
      </c>
      <c r="CO193" s="660" t="s">
        <v>462</v>
      </c>
      <c r="CP193" s="660" t="str">
        <f t="shared" si="77"/>
        <v>Health Care</v>
      </c>
      <c r="CQ193" s="669">
        <v>32</v>
      </c>
      <c r="CR193" s="660" t="s">
        <v>551</v>
      </c>
      <c r="CS193" s="660" t="s">
        <v>158</v>
      </c>
      <c r="CT193" s="1002">
        <f>'Report 1'!$G$18</f>
        <v>0</v>
      </c>
      <c r="CU193" s="1003">
        <f>SUMIF('Report 4A'!$G$16:$G$95,$CQ193,'Report 4A'!$O$16:$O$95)</f>
        <v>0</v>
      </c>
      <c r="CV193" s="1004">
        <f t="shared" si="74"/>
        <v>0</v>
      </c>
      <c r="CX193" s="664" t="s">
        <v>463</v>
      </c>
      <c r="CY193" s="655" t="s">
        <v>289</v>
      </c>
      <c r="CZ193" s="655" t="str">
        <f>'Information Input'!$M$14</f>
        <v xml:space="preserve">      -      </v>
      </c>
      <c r="DA193" s="656">
        <f>'Information Input'!$H$35</f>
        <v>43555</v>
      </c>
      <c r="DB193" s="655" t="str">
        <f>'Information Input'!$J$22</f>
        <v>Quarterly</v>
      </c>
      <c r="DC193" s="670">
        <f>'Information Input'!$H$30</f>
        <v>43555</v>
      </c>
      <c r="DD193" s="671" t="str">
        <f t="shared" si="73"/>
        <v>201902</v>
      </c>
      <c r="DE193" s="659" t="s">
        <v>462</v>
      </c>
      <c r="DF193" s="659" t="s">
        <v>459</v>
      </c>
      <c r="DG193" s="662">
        <f>'Report 5K'!$D$55</f>
        <v>0</v>
      </c>
      <c r="DH193" s="668">
        <f>'Report 5K'!$D$56</f>
        <v>0</v>
      </c>
      <c r="DI193" s="662">
        <f>'Report 5K'!$D$57</f>
        <v>0</v>
      </c>
      <c r="DJ193" s="662">
        <f>'Report 5K'!$D$58</f>
        <v>0</v>
      </c>
      <c r="DK193" s="662">
        <f>'Report 5K'!$D$59</f>
        <v>0</v>
      </c>
      <c r="DL193" s="662">
        <f>'Report 5K'!$D$60</f>
        <v>0</v>
      </c>
      <c r="DM193" s="662">
        <f>'Report 5K'!$D$61</f>
        <v>0</v>
      </c>
      <c r="DN193" s="662">
        <f>'Report 5K'!$D$62</f>
        <v>0</v>
      </c>
      <c r="DO193" s="662">
        <f>'Report 5K'!$D$63</f>
        <v>0</v>
      </c>
      <c r="DP193" s="662">
        <f>'Report 5K'!$D$64</f>
        <v>0</v>
      </c>
      <c r="DQ193" s="662">
        <f>'Report 5K'!$D$65</f>
        <v>0</v>
      </c>
    </row>
    <row r="194" spans="2:121">
      <c r="B194" s="653" t="s">
        <v>463</v>
      </c>
      <c r="C194" s="654">
        <v>1</v>
      </c>
      <c r="D194" s="655" t="str">
        <f>'Information Input'!$M$14</f>
        <v xml:space="preserve">      -      </v>
      </c>
      <c r="E194" s="655" t="s">
        <v>26</v>
      </c>
      <c r="F194" s="656">
        <f t="shared" si="75"/>
        <v>43647</v>
      </c>
      <c r="G194" s="656">
        <f t="shared" si="76"/>
        <v>43738</v>
      </c>
      <c r="H194" s="656">
        <f>'Information Input'!$H$35</f>
        <v>43555</v>
      </c>
      <c r="I194" s="655" t="str">
        <f>'Information Input'!$J$22</f>
        <v>Quarterly</v>
      </c>
      <c r="J194" s="656">
        <f>'Information Input'!$H$30</f>
        <v>43555</v>
      </c>
      <c r="K194" s="655">
        <f>'Information Input'!$J$18</f>
        <v>2019</v>
      </c>
      <c r="L194" s="657" t="s">
        <v>365</v>
      </c>
      <c r="M194" s="658" t="s">
        <v>370</v>
      </c>
      <c r="N194" s="659" t="s">
        <v>462</v>
      </c>
      <c r="O194" s="660" t="s">
        <v>446</v>
      </c>
      <c r="P194" s="655">
        <v>42</v>
      </c>
      <c r="Q194" s="667" t="s">
        <v>617</v>
      </c>
      <c r="R194" s="659" t="s">
        <v>156</v>
      </c>
      <c r="S194" s="661">
        <f>'Report 1'!$E$18</f>
        <v>0</v>
      </c>
      <c r="T194" s="662">
        <f>'Report 1'!$E$62</f>
        <v>0</v>
      </c>
      <c r="U194" s="663">
        <f>'Report 1'!$E$148</f>
        <v>0</v>
      </c>
      <c r="AL194" s="664" t="s">
        <v>463</v>
      </c>
      <c r="AM194" s="665">
        <v>2</v>
      </c>
      <c r="AN194" s="665" t="str">
        <f>'Information Input'!$M$14</f>
        <v xml:space="preserve">      -      </v>
      </c>
      <c r="AO194" s="665" t="s">
        <v>28</v>
      </c>
      <c r="AP194" s="656">
        <f>'Information Input'!$H$33</f>
        <v>43466</v>
      </c>
      <c r="AQ194" s="656">
        <f>'Information Input'!$H$34</f>
        <v>43555</v>
      </c>
      <c r="AR194" s="656">
        <f>'Information Input'!$H$35</f>
        <v>43555</v>
      </c>
      <c r="AS194" s="665" t="str">
        <f>'Information Input'!$J$22</f>
        <v>Quarterly</v>
      </c>
      <c r="AT194" s="656">
        <f>'Information Input'!$H$30</f>
        <v>43555</v>
      </c>
      <c r="AU194" s="665">
        <f>'Information Input'!$J$18</f>
        <v>2019</v>
      </c>
      <c r="AV194" s="665">
        <v>208</v>
      </c>
      <c r="AW194" s="665" t="s">
        <v>370</v>
      </c>
      <c r="AX194" s="665" t="s">
        <v>462</v>
      </c>
      <c r="AY194" s="666" t="s">
        <v>446</v>
      </c>
      <c r="AZ194" s="665">
        <v>25</v>
      </c>
      <c r="BA194" s="667" t="s">
        <v>547</v>
      </c>
      <c r="BB194" s="661" t="s">
        <v>156</v>
      </c>
      <c r="BC194" s="668">
        <f>'Report 2'!$AJ$32</f>
        <v>0</v>
      </c>
      <c r="BD194" s="668">
        <f>'Report 2'!$AK$32</f>
        <v>0</v>
      </c>
      <c r="BE194" s="668">
        <f>'Report 2'!$AL$32</f>
        <v>0</v>
      </c>
      <c r="BF194" s="668">
        <f>'Report 2'!$AM$32</f>
        <v>0</v>
      </c>
      <c r="BG194" s="668">
        <f>'Report 2'!$AN$32</f>
        <v>0</v>
      </c>
      <c r="BH194" s="668">
        <f>'Report 2'!$AO$32</f>
        <v>0</v>
      </c>
      <c r="BI194" s="668">
        <f>'Report 2'!$AP$32</f>
        <v>0</v>
      </c>
      <c r="CC194" s="660" t="s">
        <v>463</v>
      </c>
      <c r="CD194" s="1000" t="s">
        <v>447</v>
      </c>
      <c r="CE194" s="1000" t="str">
        <f>'Information Input'!$M$14</f>
        <v xml:space="preserve">      -      </v>
      </c>
      <c r="CF194" s="669" t="s">
        <v>28</v>
      </c>
      <c r="CG194" s="670">
        <f>'Information Input'!$H$33</f>
        <v>43466</v>
      </c>
      <c r="CH194" s="670">
        <f>'Information Input'!$H$34</f>
        <v>43555</v>
      </c>
      <c r="CI194" s="670">
        <f>'Information Input'!$H$35</f>
        <v>43555</v>
      </c>
      <c r="CJ194" s="669" t="str">
        <f>'Information Input'!$J$22</f>
        <v>Quarterly</v>
      </c>
      <c r="CK194" s="670">
        <f>'Information Input'!$H$30</f>
        <v>43555</v>
      </c>
      <c r="CL194" s="669">
        <f>'Information Input'!$J$18</f>
        <v>2019</v>
      </c>
      <c r="CM194" s="1001" t="s">
        <v>365</v>
      </c>
      <c r="CN194" s="1000" t="s">
        <v>370</v>
      </c>
      <c r="CO194" s="660" t="s">
        <v>462</v>
      </c>
      <c r="CP194" s="660" t="str">
        <f t="shared" si="77"/>
        <v>Health Care</v>
      </c>
      <c r="CQ194" s="669">
        <v>33</v>
      </c>
      <c r="CR194" s="660" t="s">
        <v>112</v>
      </c>
      <c r="CS194" s="660" t="s">
        <v>156</v>
      </c>
      <c r="CT194" s="1002">
        <f>'Report 1'!$G$18</f>
        <v>0</v>
      </c>
      <c r="CU194" s="1003">
        <f>SUMIF('Report 4A'!$G$16:$G$95,$CQ194,'Report 4A'!$O$16:$O$95)</f>
        <v>0</v>
      </c>
      <c r="CV194" s="1004">
        <f t="shared" si="74"/>
        <v>0</v>
      </c>
      <c r="CX194" s="664" t="s">
        <v>463</v>
      </c>
      <c r="CY194" s="655" t="s">
        <v>289</v>
      </c>
      <c r="CZ194" s="655" t="str">
        <f>'Information Input'!$M$14</f>
        <v xml:space="preserve">      -      </v>
      </c>
      <c r="DA194" s="656">
        <f>'Information Input'!$H$35</f>
        <v>43555</v>
      </c>
      <c r="DB194" s="655" t="str">
        <f>'Information Input'!$J$22</f>
        <v>Quarterly</v>
      </c>
      <c r="DC194" s="670">
        <f>'Information Input'!$H$30</f>
        <v>43555</v>
      </c>
      <c r="DD194" s="671" t="str">
        <f t="shared" si="73"/>
        <v>201901</v>
      </c>
      <c r="DE194" s="659" t="s">
        <v>462</v>
      </c>
      <c r="DF194" s="659" t="s">
        <v>459</v>
      </c>
      <c r="DG194" s="662">
        <f>'Report 5K'!$E$55</f>
        <v>0</v>
      </c>
      <c r="DH194" s="668">
        <f>'Report 5K'!$E$56</f>
        <v>0</v>
      </c>
      <c r="DI194" s="662">
        <f>'Report 5K'!$E$57</f>
        <v>0</v>
      </c>
      <c r="DJ194" s="662">
        <f>'Report 5K'!$E$58</f>
        <v>0</v>
      </c>
      <c r="DK194" s="662">
        <f>'Report 5K'!$E$59</f>
        <v>0</v>
      </c>
      <c r="DL194" s="662">
        <f>'Report 5K'!$E$60</f>
        <v>0</v>
      </c>
      <c r="DM194" s="662">
        <f>'Report 5K'!$E$61</f>
        <v>0</v>
      </c>
      <c r="DN194" s="662">
        <f>'Report 5K'!$E$62</f>
        <v>0</v>
      </c>
      <c r="DO194" s="662">
        <f>'Report 5K'!$E$63</f>
        <v>0</v>
      </c>
      <c r="DP194" s="662">
        <f>'Report 5K'!$E$64</f>
        <v>0</v>
      </c>
      <c r="DQ194" s="662">
        <f>'Report 5K'!$E$65</f>
        <v>0</v>
      </c>
    </row>
    <row r="195" spans="2:121">
      <c r="B195" s="653" t="s">
        <v>463</v>
      </c>
      <c r="C195" s="654">
        <v>1</v>
      </c>
      <c r="D195" s="655" t="str">
        <f>'Information Input'!$M$14</f>
        <v xml:space="preserve">      -      </v>
      </c>
      <c r="E195" s="655" t="s">
        <v>26</v>
      </c>
      <c r="F195" s="656">
        <f t="shared" si="75"/>
        <v>43647</v>
      </c>
      <c r="G195" s="656">
        <f t="shared" si="76"/>
        <v>43738</v>
      </c>
      <c r="H195" s="656">
        <f>'Information Input'!$H$35</f>
        <v>43555</v>
      </c>
      <c r="I195" s="655" t="str">
        <f>'Information Input'!$J$22</f>
        <v>Quarterly</v>
      </c>
      <c r="J195" s="656">
        <f>'Information Input'!$H$30</f>
        <v>43555</v>
      </c>
      <c r="K195" s="655">
        <f>'Information Input'!$J$18</f>
        <v>2019</v>
      </c>
      <c r="L195" s="657" t="s">
        <v>365</v>
      </c>
      <c r="M195" s="658" t="s">
        <v>370</v>
      </c>
      <c r="N195" s="659" t="s">
        <v>462</v>
      </c>
      <c r="O195" s="660" t="s">
        <v>446</v>
      </c>
      <c r="P195" s="655">
        <v>43</v>
      </c>
      <c r="Q195" s="667" t="s">
        <v>644</v>
      </c>
      <c r="R195" s="659" t="s">
        <v>156</v>
      </c>
      <c r="S195" s="661">
        <f>'Report 1'!$E$18</f>
        <v>0</v>
      </c>
      <c r="T195" s="662">
        <f>'Report 1'!$E$63</f>
        <v>0</v>
      </c>
      <c r="U195" s="663">
        <f>'Report 1'!$E$149</f>
        <v>0</v>
      </c>
      <c r="AL195" s="664" t="s">
        <v>463</v>
      </c>
      <c r="AM195" s="665">
        <v>2</v>
      </c>
      <c r="AN195" s="665" t="str">
        <f>'Information Input'!$M$14</f>
        <v xml:space="preserve">      -      </v>
      </c>
      <c r="AO195" s="665" t="s">
        <v>28</v>
      </c>
      <c r="AP195" s="656">
        <f>'Information Input'!$H$33</f>
        <v>43466</v>
      </c>
      <c r="AQ195" s="656">
        <f>'Information Input'!$H$34</f>
        <v>43555</v>
      </c>
      <c r="AR195" s="656">
        <f>'Information Input'!$H$35</f>
        <v>43555</v>
      </c>
      <c r="AS195" s="665" t="str">
        <f>'Information Input'!$J$22</f>
        <v>Quarterly</v>
      </c>
      <c r="AT195" s="656">
        <f>'Information Input'!$H$30</f>
        <v>43555</v>
      </c>
      <c r="AU195" s="665">
        <f>'Information Input'!$J$18</f>
        <v>2019</v>
      </c>
      <c r="AV195" s="665">
        <v>208</v>
      </c>
      <c r="AW195" s="665" t="s">
        <v>370</v>
      </c>
      <c r="AX195" s="665" t="s">
        <v>462</v>
      </c>
      <c r="AY195" s="666" t="s">
        <v>446</v>
      </c>
      <c r="AZ195" s="665">
        <v>26</v>
      </c>
      <c r="BA195" s="667" t="s">
        <v>233</v>
      </c>
      <c r="BB195" s="661" t="s">
        <v>153</v>
      </c>
      <c r="BC195" s="668">
        <f>'Report 2'!$AJ$33</f>
        <v>0</v>
      </c>
      <c r="BD195" s="668">
        <f>'Report 2'!$AK$33</f>
        <v>0</v>
      </c>
      <c r="BE195" s="668">
        <f>'Report 2'!$AL$33</f>
        <v>0</v>
      </c>
      <c r="BF195" s="668">
        <f>'Report 2'!$AM$33</f>
        <v>0</v>
      </c>
      <c r="BG195" s="668">
        <f>'Report 2'!$AN$33</f>
        <v>0</v>
      </c>
      <c r="BH195" s="668">
        <f>'Report 2'!$AO$33</f>
        <v>0</v>
      </c>
      <c r="BI195" s="668">
        <f>'Report 2'!$AP$33</f>
        <v>0</v>
      </c>
      <c r="CC195" s="660" t="s">
        <v>463</v>
      </c>
      <c r="CD195" s="1000" t="s">
        <v>447</v>
      </c>
      <c r="CE195" s="1000" t="str">
        <f>'Information Input'!$M$14</f>
        <v xml:space="preserve">      -      </v>
      </c>
      <c r="CF195" s="669" t="s">
        <v>28</v>
      </c>
      <c r="CG195" s="670">
        <f>'Information Input'!$H$33</f>
        <v>43466</v>
      </c>
      <c r="CH195" s="670">
        <f>'Information Input'!$H$34</f>
        <v>43555</v>
      </c>
      <c r="CI195" s="670">
        <f>'Information Input'!$H$35</f>
        <v>43555</v>
      </c>
      <c r="CJ195" s="669" t="str">
        <f>'Information Input'!$J$22</f>
        <v>Quarterly</v>
      </c>
      <c r="CK195" s="670">
        <f>'Information Input'!$H$30</f>
        <v>43555</v>
      </c>
      <c r="CL195" s="669">
        <f>'Information Input'!$J$18</f>
        <v>2019</v>
      </c>
      <c r="CM195" s="1001" t="s">
        <v>365</v>
      </c>
      <c r="CN195" s="1000" t="s">
        <v>370</v>
      </c>
      <c r="CO195" s="660" t="s">
        <v>462</v>
      </c>
      <c r="CP195" s="660" t="str">
        <f t="shared" si="77"/>
        <v>Health Care</v>
      </c>
      <c r="CQ195" s="669">
        <v>34</v>
      </c>
      <c r="CR195" s="660" t="s">
        <v>113</v>
      </c>
      <c r="CS195" s="660" t="s">
        <v>158</v>
      </c>
      <c r="CT195" s="1002">
        <f>'Report 1'!$G$18</f>
        <v>0</v>
      </c>
      <c r="CU195" s="1003">
        <f>SUMIF('Report 4A'!$G$16:$G$95,$CQ195,'Report 4A'!$O$16:$O$95)</f>
        <v>0</v>
      </c>
      <c r="CV195" s="1004">
        <f t="shared" si="74"/>
        <v>0</v>
      </c>
      <c r="CX195" s="664" t="s">
        <v>463</v>
      </c>
      <c r="CY195" s="655" t="s">
        <v>289</v>
      </c>
      <c r="CZ195" s="655" t="str">
        <f>'Information Input'!$M$14</f>
        <v xml:space="preserve">      -      </v>
      </c>
      <c r="DA195" s="656">
        <f>'Information Input'!$H$35</f>
        <v>43555</v>
      </c>
      <c r="DB195" s="655" t="str">
        <f>'Information Input'!$J$22</f>
        <v>Quarterly</v>
      </c>
      <c r="DC195" s="670">
        <f>'Information Input'!$H$30</f>
        <v>43555</v>
      </c>
      <c r="DD195" s="671" t="str">
        <f t="shared" si="73"/>
        <v>201812</v>
      </c>
      <c r="DE195" s="659" t="s">
        <v>462</v>
      </c>
      <c r="DF195" s="659" t="s">
        <v>459</v>
      </c>
      <c r="DG195" s="662">
        <f>'Report 5K'!$F$55</f>
        <v>0</v>
      </c>
      <c r="DH195" s="668">
        <f>'Report 5K'!$F$56</f>
        <v>0</v>
      </c>
      <c r="DI195" s="662">
        <f>'Report 5K'!$F$57</f>
        <v>0</v>
      </c>
      <c r="DJ195" s="662">
        <f>'Report 5K'!$F$58</f>
        <v>0</v>
      </c>
      <c r="DK195" s="662">
        <f>'Report 5K'!$F$59</f>
        <v>0</v>
      </c>
      <c r="DL195" s="662">
        <f>'Report 5K'!$F$60</f>
        <v>0</v>
      </c>
      <c r="DM195" s="662">
        <f>'Report 5K'!$F$61</f>
        <v>0</v>
      </c>
      <c r="DN195" s="662">
        <f>'Report 5K'!$F$62</f>
        <v>0</v>
      </c>
      <c r="DO195" s="662">
        <f>'Report 5K'!$F$63</f>
        <v>0</v>
      </c>
      <c r="DP195" s="662">
        <f>'Report 5K'!$F$64</f>
        <v>0</v>
      </c>
      <c r="DQ195" s="662">
        <f>'Report 5K'!$F$65</f>
        <v>0</v>
      </c>
    </row>
    <row r="196" spans="2:121">
      <c r="B196" s="653" t="s">
        <v>463</v>
      </c>
      <c r="C196" s="654">
        <v>1</v>
      </c>
      <c r="D196" s="655" t="str">
        <f>'Information Input'!$M$14</f>
        <v xml:space="preserve">      -      </v>
      </c>
      <c r="E196" s="655" t="s">
        <v>26</v>
      </c>
      <c r="F196" s="656">
        <f t="shared" si="75"/>
        <v>43647</v>
      </c>
      <c r="G196" s="656">
        <f t="shared" si="76"/>
        <v>43738</v>
      </c>
      <c r="H196" s="656">
        <f>'Information Input'!$H$35</f>
        <v>43555</v>
      </c>
      <c r="I196" s="655" t="str">
        <f>'Information Input'!$J$22</f>
        <v>Quarterly</v>
      </c>
      <c r="J196" s="656">
        <f>'Information Input'!$H$30</f>
        <v>43555</v>
      </c>
      <c r="K196" s="655">
        <f>'Information Input'!$J$18</f>
        <v>2019</v>
      </c>
      <c r="L196" s="657" t="s">
        <v>365</v>
      </c>
      <c r="M196" s="658" t="s">
        <v>370</v>
      </c>
      <c r="N196" s="659" t="s">
        <v>462</v>
      </c>
      <c r="O196" s="660" t="s">
        <v>449</v>
      </c>
      <c r="P196" s="655">
        <v>44</v>
      </c>
      <c r="Q196" s="659" t="s">
        <v>363</v>
      </c>
      <c r="R196" s="659" t="s">
        <v>268</v>
      </c>
      <c r="S196" s="661">
        <f>'Report 1'!$E$18</f>
        <v>0</v>
      </c>
      <c r="T196" s="662">
        <f>'Report 1'!$E$64</f>
        <v>0</v>
      </c>
      <c r="U196" s="663">
        <f>'Report 1'!$E$150</f>
        <v>0</v>
      </c>
      <c r="AL196" s="664" t="s">
        <v>463</v>
      </c>
      <c r="AM196" s="665">
        <v>2</v>
      </c>
      <c r="AN196" s="665" t="str">
        <f>'Information Input'!$M$14</f>
        <v xml:space="preserve">      -      </v>
      </c>
      <c r="AO196" s="665" t="s">
        <v>28</v>
      </c>
      <c r="AP196" s="656">
        <f>'Information Input'!$H$33</f>
        <v>43466</v>
      </c>
      <c r="AQ196" s="656">
        <f>'Information Input'!$H$34</f>
        <v>43555</v>
      </c>
      <c r="AR196" s="656">
        <f>'Information Input'!$H$35</f>
        <v>43555</v>
      </c>
      <c r="AS196" s="665" t="str">
        <f>'Information Input'!$J$22</f>
        <v>Quarterly</v>
      </c>
      <c r="AT196" s="656">
        <f>'Information Input'!$H$30</f>
        <v>43555</v>
      </c>
      <c r="AU196" s="665">
        <f>'Information Input'!$J$18</f>
        <v>2019</v>
      </c>
      <c r="AV196" s="665">
        <v>208</v>
      </c>
      <c r="AW196" s="665" t="s">
        <v>370</v>
      </c>
      <c r="AX196" s="665" t="s">
        <v>462</v>
      </c>
      <c r="AY196" s="666" t="s">
        <v>446</v>
      </c>
      <c r="AZ196" s="665">
        <v>27</v>
      </c>
      <c r="BA196" s="667" t="s">
        <v>165</v>
      </c>
      <c r="BB196" s="661" t="s">
        <v>151</v>
      </c>
      <c r="BC196" s="668">
        <f>'Report 2'!$AJ$34</f>
        <v>0</v>
      </c>
      <c r="BD196" s="668">
        <f>'Report 2'!$AK$34</f>
        <v>0</v>
      </c>
      <c r="BE196" s="668">
        <f>'Report 2'!$AL$34</f>
        <v>0</v>
      </c>
      <c r="BF196" s="668">
        <f>'Report 2'!$AM$34</f>
        <v>0</v>
      </c>
      <c r="BG196" s="668">
        <f>'Report 2'!$AN$34</f>
        <v>0</v>
      </c>
      <c r="BH196" s="668">
        <f>'Report 2'!$AO$34</f>
        <v>0</v>
      </c>
      <c r="BI196" s="668">
        <f>'Report 2'!$AP$34</f>
        <v>0</v>
      </c>
      <c r="CC196" s="660" t="s">
        <v>463</v>
      </c>
      <c r="CD196" s="1000" t="s">
        <v>447</v>
      </c>
      <c r="CE196" s="1000" t="str">
        <f>'Information Input'!$M$14</f>
        <v xml:space="preserve">      -      </v>
      </c>
      <c r="CF196" s="669" t="s">
        <v>28</v>
      </c>
      <c r="CG196" s="670">
        <f>'Information Input'!$H$33</f>
        <v>43466</v>
      </c>
      <c r="CH196" s="670">
        <f>'Information Input'!$H$34</f>
        <v>43555</v>
      </c>
      <c r="CI196" s="670">
        <f>'Information Input'!$H$35</f>
        <v>43555</v>
      </c>
      <c r="CJ196" s="669" t="str">
        <f>'Information Input'!$J$22</f>
        <v>Quarterly</v>
      </c>
      <c r="CK196" s="670">
        <f>'Information Input'!$H$30</f>
        <v>43555</v>
      </c>
      <c r="CL196" s="669">
        <f>'Information Input'!$J$18</f>
        <v>2019</v>
      </c>
      <c r="CM196" s="1001" t="s">
        <v>365</v>
      </c>
      <c r="CN196" s="1000" t="s">
        <v>370</v>
      </c>
      <c r="CO196" s="660" t="s">
        <v>462</v>
      </c>
      <c r="CP196" s="660" t="str">
        <f t="shared" si="77"/>
        <v>Health Care</v>
      </c>
      <c r="CQ196" s="669">
        <v>35</v>
      </c>
      <c r="CR196" s="660" t="s">
        <v>133</v>
      </c>
      <c r="CS196" s="660" t="s">
        <v>151</v>
      </c>
      <c r="CT196" s="1002">
        <f>'Report 1'!$G$18</f>
        <v>0</v>
      </c>
      <c r="CU196" s="1003">
        <f>SUMIF('Report 4A'!$G$16:$G$95,$CQ196,'Report 4A'!$O$16:$O$95)</f>
        <v>0</v>
      </c>
      <c r="CV196" s="1004">
        <f t="shared" si="74"/>
        <v>0</v>
      </c>
      <c r="CX196" s="664" t="s">
        <v>463</v>
      </c>
      <c r="CY196" s="655" t="s">
        <v>289</v>
      </c>
      <c r="CZ196" s="655" t="str">
        <f>'Information Input'!$M$14</f>
        <v xml:space="preserve">      -      </v>
      </c>
      <c r="DA196" s="656">
        <f>'Information Input'!$H$35</f>
        <v>43555</v>
      </c>
      <c r="DB196" s="655" t="str">
        <f>'Information Input'!$J$22</f>
        <v>Quarterly</v>
      </c>
      <c r="DC196" s="670">
        <f>'Information Input'!$H$30</f>
        <v>43555</v>
      </c>
      <c r="DD196" s="671" t="str">
        <f t="shared" si="73"/>
        <v>201811</v>
      </c>
      <c r="DE196" s="659" t="s">
        <v>462</v>
      </c>
      <c r="DF196" s="659" t="s">
        <v>459</v>
      </c>
      <c r="DG196" s="662">
        <f>'Report 5K'!$G$55</f>
        <v>0</v>
      </c>
      <c r="DH196" s="668">
        <f>'Report 5K'!$G$56</f>
        <v>0</v>
      </c>
      <c r="DI196" s="662">
        <f>'Report 5K'!$G$57</f>
        <v>0</v>
      </c>
      <c r="DJ196" s="662">
        <f>'Report 5K'!$G$58</f>
        <v>0</v>
      </c>
      <c r="DK196" s="662">
        <f>'Report 5K'!$G$59</f>
        <v>0</v>
      </c>
      <c r="DL196" s="662">
        <f>'Report 5K'!$G$60</f>
        <v>0</v>
      </c>
      <c r="DM196" s="662">
        <f>'Report 5K'!$G$61</f>
        <v>0</v>
      </c>
      <c r="DN196" s="662">
        <f>'Report 5K'!$G$62</f>
        <v>0</v>
      </c>
      <c r="DO196" s="662">
        <f>'Report 5K'!$G$63</f>
        <v>0</v>
      </c>
      <c r="DP196" s="662">
        <f>'Report 5K'!$G$64</f>
        <v>0</v>
      </c>
      <c r="DQ196" s="662">
        <f>'Report 5K'!$G$65</f>
        <v>0</v>
      </c>
    </row>
    <row r="197" spans="2:121">
      <c r="B197" s="653" t="s">
        <v>463</v>
      </c>
      <c r="C197" s="654">
        <v>1</v>
      </c>
      <c r="D197" s="655" t="str">
        <f>'Information Input'!$M$14</f>
        <v xml:space="preserve">      -      </v>
      </c>
      <c r="E197" s="655" t="s">
        <v>26</v>
      </c>
      <c r="F197" s="656">
        <f t="shared" si="75"/>
        <v>43647</v>
      </c>
      <c r="G197" s="656">
        <f t="shared" si="76"/>
        <v>43738</v>
      </c>
      <c r="H197" s="656">
        <f>'Information Input'!$H$35</f>
        <v>43555</v>
      </c>
      <c r="I197" s="655" t="str">
        <f>'Information Input'!$J$22</f>
        <v>Quarterly</v>
      </c>
      <c r="J197" s="656">
        <f>'Information Input'!$H$30</f>
        <v>43555</v>
      </c>
      <c r="K197" s="655">
        <f>'Information Input'!$J$18</f>
        <v>2019</v>
      </c>
      <c r="L197" s="657" t="s">
        <v>365</v>
      </c>
      <c r="M197" s="658" t="s">
        <v>370</v>
      </c>
      <c r="N197" s="659" t="s">
        <v>462</v>
      </c>
      <c r="O197" s="660" t="s">
        <v>450</v>
      </c>
      <c r="P197" s="655">
        <v>45</v>
      </c>
      <c r="Q197" s="659" t="s">
        <v>166</v>
      </c>
      <c r="R197" s="659" t="s">
        <v>268</v>
      </c>
      <c r="S197" s="661">
        <f>'Report 1'!$E$18</f>
        <v>0</v>
      </c>
      <c r="T197" s="662">
        <f>'Report 1'!$E$65</f>
        <v>0</v>
      </c>
      <c r="U197" s="663">
        <f>'Report 1'!$E$151</f>
        <v>0</v>
      </c>
      <c r="AL197" s="664" t="s">
        <v>463</v>
      </c>
      <c r="AM197" s="665">
        <v>2</v>
      </c>
      <c r="AN197" s="665" t="str">
        <f>'Information Input'!$M$14</f>
        <v xml:space="preserve">      -      </v>
      </c>
      <c r="AO197" s="665" t="s">
        <v>28</v>
      </c>
      <c r="AP197" s="656">
        <f>'Information Input'!$H$33</f>
        <v>43466</v>
      </c>
      <c r="AQ197" s="656">
        <f>'Information Input'!$H$34</f>
        <v>43555</v>
      </c>
      <c r="AR197" s="656">
        <f>'Information Input'!$H$35</f>
        <v>43555</v>
      </c>
      <c r="AS197" s="665" t="str">
        <f>'Information Input'!$J$22</f>
        <v>Quarterly</v>
      </c>
      <c r="AT197" s="656">
        <f>'Information Input'!$H$30</f>
        <v>43555</v>
      </c>
      <c r="AU197" s="665">
        <f>'Information Input'!$J$18</f>
        <v>2019</v>
      </c>
      <c r="AV197" s="665">
        <v>208</v>
      </c>
      <c r="AW197" s="665" t="s">
        <v>370</v>
      </c>
      <c r="AX197" s="665" t="s">
        <v>462</v>
      </c>
      <c r="AY197" s="666" t="s">
        <v>446</v>
      </c>
      <c r="AZ197" s="665">
        <v>28</v>
      </c>
      <c r="BA197" s="667" t="s">
        <v>548</v>
      </c>
      <c r="BB197" s="661" t="s">
        <v>151</v>
      </c>
      <c r="BC197" s="668">
        <f>'Report 2'!$AJ$35</f>
        <v>0</v>
      </c>
      <c r="BD197" s="668">
        <f>'Report 2'!$AK$35</f>
        <v>0</v>
      </c>
      <c r="BE197" s="668">
        <f>'Report 2'!$AL$35</f>
        <v>0</v>
      </c>
      <c r="BF197" s="668">
        <f>'Report 2'!$AM$35</f>
        <v>0</v>
      </c>
      <c r="BG197" s="668">
        <f>'Report 2'!$AN$35</f>
        <v>0</v>
      </c>
      <c r="BH197" s="668">
        <f>'Report 2'!$AO$35</f>
        <v>0</v>
      </c>
      <c r="BI197" s="668">
        <f>'Report 2'!$AP$35</f>
        <v>0</v>
      </c>
      <c r="CC197" s="660" t="s">
        <v>463</v>
      </c>
      <c r="CD197" s="1000" t="s">
        <v>447</v>
      </c>
      <c r="CE197" s="1000" t="str">
        <f>'Information Input'!$M$14</f>
        <v xml:space="preserve">      -      </v>
      </c>
      <c r="CF197" s="669" t="s">
        <v>28</v>
      </c>
      <c r="CG197" s="670">
        <f>'Information Input'!$H$33</f>
        <v>43466</v>
      </c>
      <c r="CH197" s="670">
        <f>'Information Input'!$H$34</f>
        <v>43555</v>
      </c>
      <c r="CI197" s="670">
        <f>'Information Input'!$H$35</f>
        <v>43555</v>
      </c>
      <c r="CJ197" s="669" t="str">
        <f>'Information Input'!$J$22</f>
        <v>Quarterly</v>
      </c>
      <c r="CK197" s="670">
        <f>'Information Input'!$H$30</f>
        <v>43555</v>
      </c>
      <c r="CL197" s="669">
        <f>'Information Input'!$J$18</f>
        <v>2019</v>
      </c>
      <c r="CM197" s="1001" t="s">
        <v>365</v>
      </c>
      <c r="CN197" s="1000" t="s">
        <v>370</v>
      </c>
      <c r="CO197" s="660" t="s">
        <v>462</v>
      </c>
      <c r="CP197" s="660" t="str">
        <f t="shared" si="77"/>
        <v>Health Care</v>
      </c>
      <c r="CQ197" s="669">
        <v>36</v>
      </c>
      <c r="CR197" s="660" t="s">
        <v>552</v>
      </c>
      <c r="CS197" s="660" t="s">
        <v>151</v>
      </c>
      <c r="CT197" s="1002">
        <f>'Report 1'!$G$18</f>
        <v>0</v>
      </c>
      <c r="CU197" s="1003">
        <f>SUMIF('Report 4A'!$G$16:$G$95,$CQ197,'Report 4A'!$O$16:$O$95)</f>
        <v>0</v>
      </c>
      <c r="CV197" s="1004">
        <f t="shared" si="74"/>
        <v>0</v>
      </c>
      <c r="CX197" s="664" t="s">
        <v>463</v>
      </c>
      <c r="CY197" s="655" t="s">
        <v>289</v>
      </c>
      <c r="CZ197" s="655" t="str">
        <f>'Information Input'!$M$14</f>
        <v xml:space="preserve">      -      </v>
      </c>
      <c r="DA197" s="656">
        <f>'Information Input'!$H$35</f>
        <v>43555</v>
      </c>
      <c r="DB197" s="655" t="str">
        <f>'Information Input'!$J$22</f>
        <v>Quarterly</v>
      </c>
      <c r="DC197" s="670">
        <f>'Information Input'!$H$30</f>
        <v>43555</v>
      </c>
      <c r="DD197" s="671" t="str">
        <f t="shared" si="73"/>
        <v>201810</v>
      </c>
      <c r="DE197" s="659" t="s">
        <v>462</v>
      </c>
      <c r="DF197" s="659" t="s">
        <v>459</v>
      </c>
      <c r="DG197" s="662">
        <f>'Report 5K'!$H$55</f>
        <v>0</v>
      </c>
      <c r="DH197" s="668">
        <f>'Report 5K'!$H$56</f>
        <v>0</v>
      </c>
      <c r="DI197" s="662">
        <f>'Report 5K'!$H$57</f>
        <v>0</v>
      </c>
      <c r="DJ197" s="662">
        <f>'Report 5K'!$H$58</f>
        <v>0</v>
      </c>
      <c r="DK197" s="662">
        <f>'Report 5K'!$H$59</f>
        <v>0</v>
      </c>
      <c r="DL197" s="662">
        <f>'Report 5K'!$H$60</f>
        <v>0</v>
      </c>
      <c r="DM197" s="662">
        <f>'Report 5K'!$H$61</f>
        <v>0</v>
      </c>
      <c r="DN197" s="662">
        <f>'Report 5K'!$H$62</f>
        <v>0</v>
      </c>
      <c r="DO197" s="662">
        <f>'Report 5K'!$H$63</f>
        <v>0</v>
      </c>
      <c r="DP197" s="662">
        <f>'Report 5K'!$H$64</f>
        <v>0</v>
      </c>
      <c r="DQ197" s="662">
        <f>'Report 5K'!$H$65</f>
        <v>0</v>
      </c>
    </row>
    <row r="198" spans="2:121">
      <c r="B198" s="653" t="s">
        <v>463</v>
      </c>
      <c r="C198" s="654">
        <v>1</v>
      </c>
      <c r="D198" s="655" t="str">
        <f>'Information Input'!$M$14</f>
        <v xml:space="preserve">      -      </v>
      </c>
      <c r="E198" s="655" t="s">
        <v>26</v>
      </c>
      <c r="F198" s="656">
        <f t="shared" si="75"/>
        <v>43647</v>
      </c>
      <c r="G198" s="656">
        <f t="shared" si="76"/>
        <v>43738</v>
      </c>
      <c r="H198" s="656">
        <f>'Information Input'!$H$35</f>
        <v>43555</v>
      </c>
      <c r="I198" s="655" t="str">
        <f>'Information Input'!$J$22</f>
        <v>Quarterly</v>
      </c>
      <c r="J198" s="656">
        <f>'Information Input'!$H$30</f>
        <v>43555</v>
      </c>
      <c r="K198" s="655">
        <f>'Information Input'!$J$18</f>
        <v>2019</v>
      </c>
      <c r="L198" s="657" t="s">
        <v>365</v>
      </c>
      <c r="M198" s="658" t="s">
        <v>370</v>
      </c>
      <c r="N198" s="659" t="s">
        <v>462</v>
      </c>
      <c r="O198" s="660" t="s">
        <v>450</v>
      </c>
      <c r="P198" s="655">
        <v>46</v>
      </c>
      <c r="Q198" s="667" t="s">
        <v>555</v>
      </c>
      <c r="R198" s="659" t="s">
        <v>268</v>
      </c>
      <c r="S198" s="661">
        <f>'Report 1'!$E$18</f>
        <v>0</v>
      </c>
      <c r="T198" s="662">
        <f>'Report 1'!$E$66</f>
        <v>0</v>
      </c>
      <c r="U198" s="663">
        <f>'Report 1'!$E$152</f>
        <v>0</v>
      </c>
      <c r="AL198" s="664" t="s">
        <v>463</v>
      </c>
      <c r="AM198" s="665">
        <v>2</v>
      </c>
      <c r="AN198" s="665" t="str">
        <f>'Information Input'!$M$14</f>
        <v xml:space="preserve">      -      </v>
      </c>
      <c r="AO198" s="665" t="s">
        <v>28</v>
      </c>
      <c r="AP198" s="656">
        <f>'Information Input'!$H$33</f>
        <v>43466</v>
      </c>
      <c r="AQ198" s="656">
        <f>'Information Input'!$H$34</f>
        <v>43555</v>
      </c>
      <c r="AR198" s="656">
        <f>'Information Input'!$H$35</f>
        <v>43555</v>
      </c>
      <c r="AS198" s="665" t="str">
        <f>'Information Input'!$J$22</f>
        <v>Quarterly</v>
      </c>
      <c r="AT198" s="656">
        <f>'Information Input'!$H$30</f>
        <v>43555</v>
      </c>
      <c r="AU198" s="665">
        <f>'Information Input'!$J$18</f>
        <v>2019</v>
      </c>
      <c r="AV198" s="665">
        <v>208</v>
      </c>
      <c r="AW198" s="665" t="s">
        <v>370</v>
      </c>
      <c r="AX198" s="665" t="s">
        <v>462</v>
      </c>
      <c r="AY198" s="666" t="s">
        <v>446</v>
      </c>
      <c r="AZ198" s="665">
        <v>29</v>
      </c>
      <c r="BA198" s="667" t="s">
        <v>549</v>
      </c>
      <c r="BB198" s="661" t="s">
        <v>158</v>
      </c>
      <c r="BC198" s="668">
        <f>'Report 2'!$AJ$36</f>
        <v>0</v>
      </c>
      <c r="BD198" s="668">
        <f>'Report 2'!$AK$36</f>
        <v>0</v>
      </c>
      <c r="BE198" s="668">
        <f>'Report 2'!$AL$36</f>
        <v>0</v>
      </c>
      <c r="BF198" s="668">
        <f>'Report 2'!$AM$36</f>
        <v>0</v>
      </c>
      <c r="BG198" s="668">
        <f>'Report 2'!$AN$36</f>
        <v>0</v>
      </c>
      <c r="BH198" s="668">
        <f>'Report 2'!$AO$36</f>
        <v>0</v>
      </c>
      <c r="BI198" s="668">
        <f>'Report 2'!$AP$36</f>
        <v>0</v>
      </c>
      <c r="CC198" s="660" t="s">
        <v>463</v>
      </c>
      <c r="CD198" s="1000" t="s">
        <v>447</v>
      </c>
      <c r="CE198" s="1000" t="str">
        <f>'Information Input'!$M$14</f>
        <v xml:space="preserve">      -      </v>
      </c>
      <c r="CF198" s="669" t="s">
        <v>28</v>
      </c>
      <c r="CG198" s="670">
        <f>'Information Input'!$H$33</f>
        <v>43466</v>
      </c>
      <c r="CH198" s="670">
        <f>'Information Input'!$H$34</f>
        <v>43555</v>
      </c>
      <c r="CI198" s="670">
        <f>'Information Input'!$H$35</f>
        <v>43555</v>
      </c>
      <c r="CJ198" s="669" t="str">
        <f>'Information Input'!$J$22</f>
        <v>Quarterly</v>
      </c>
      <c r="CK198" s="670">
        <f>'Information Input'!$H$30</f>
        <v>43555</v>
      </c>
      <c r="CL198" s="669">
        <f>'Information Input'!$J$18</f>
        <v>2019</v>
      </c>
      <c r="CM198" s="1001" t="s">
        <v>365</v>
      </c>
      <c r="CN198" s="1000" t="s">
        <v>370</v>
      </c>
      <c r="CO198" s="660" t="s">
        <v>462</v>
      </c>
      <c r="CP198" s="660" t="str">
        <f t="shared" si="77"/>
        <v>Health Care</v>
      </c>
      <c r="CQ198" s="669">
        <v>37</v>
      </c>
      <c r="CR198" s="660" t="s">
        <v>553</v>
      </c>
      <c r="CS198" s="660" t="s">
        <v>152</v>
      </c>
      <c r="CT198" s="1002">
        <f>'Report 1'!$G$18</f>
        <v>0</v>
      </c>
      <c r="CU198" s="1003">
        <f>SUMIF('Report 4A'!$G$16:$G$95,$CQ198,'Report 4A'!$O$16:$O$95)</f>
        <v>0</v>
      </c>
      <c r="CV198" s="1004">
        <f t="shared" si="74"/>
        <v>0</v>
      </c>
      <c r="CX198" s="664" t="s">
        <v>463</v>
      </c>
      <c r="CY198" s="655" t="s">
        <v>289</v>
      </c>
      <c r="CZ198" s="655" t="str">
        <f>'Information Input'!$M$14</f>
        <v xml:space="preserve">      -      </v>
      </c>
      <c r="DA198" s="656">
        <f>'Information Input'!$H$35</f>
        <v>43555</v>
      </c>
      <c r="DB198" s="655" t="str">
        <f>'Information Input'!$J$22</f>
        <v>Quarterly</v>
      </c>
      <c r="DC198" s="670">
        <f>'Information Input'!$H$30</f>
        <v>43555</v>
      </c>
      <c r="DD198" s="671" t="str">
        <f t="shared" si="73"/>
        <v>201809</v>
      </c>
      <c r="DE198" s="659" t="s">
        <v>462</v>
      </c>
      <c r="DF198" s="659" t="s">
        <v>459</v>
      </c>
      <c r="DG198" s="662">
        <f>'Report 5K'!$I$55</f>
        <v>0</v>
      </c>
      <c r="DH198" s="668">
        <f>'Report 5K'!$I$56</f>
        <v>0</v>
      </c>
      <c r="DI198" s="662">
        <f>'Report 5K'!$I$57</f>
        <v>0</v>
      </c>
      <c r="DJ198" s="662">
        <f>'Report 5K'!$I$58</f>
        <v>0</v>
      </c>
      <c r="DK198" s="662">
        <f>'Report 5K'!$I$59</f>
        <v>0</v>
      </c>
      <c r="DL198" s="662">
        <f>'Report 5K'!$I$60</f>
        <v>0</v>
      </c>
      <c r="DM198" s="662">
        <f>'Report 5K'!$I$61</f>
        <v>0</v>
      </c>
      <c r="DN198" s="662">
        <f>'Report 5K'!$I$62</f>
        <v>0</v>
      </c>
      <c r="DO198" s="662">
        <f>'Report 5K'!$I$63</f>
        <v>0</v>
      </c>
      <c r="DP198" s="662">
        <f>'Report 5K'!$I$64</f>
        <v>0</v>
      </c>
      <c r="DQ198" s="662">
        <f>'Report 5K'!$I$65</f>
        <v>0</v>
      </c>
    </row>
    <row r="199" spans="2:121">
      <c r="B199" s="653" t="s">
        <v>463</v>
      </c>
      <c r="C199" s="654">
        <v>1</v>
      </c>
      <c r="D199" s="655" t="str">
        <f>'Information Input'!$M$14</f>
        <v xml:space="preserve">      -      </v>
      </c>
      <c r="E199" s="655" t="s">
        <v>26</v>
      </c>
      <c r="F199" s="656">
        <f t="shared" si="75"/>
        <v>43647</v>
      </c>
      <c r="G199" s="656">
        <f t="shared" si="76"/>
        <v>43738</v>
      </c>
      <c r="H199" s="656">
        <f>'Information Input'!$H$35</f>
        <v>43555</v>
      </c>
      <c r="I199" s="655" t="str">
        <f>'Information Input'!$J$22</f>
        <v>Quarterly</v>
      </c>
      <c r="J199" s="656">
        <f>'Information Input'!$H$30</f>
        <v>43555</v>
      </c>
      <c r="K199" s="655">
        <f>'Information Input'!$J$18</f>
        <v>2019</v>
      </c>
      <c r="L199" s="657" t="s">
        <v>365</v>
      </c>
      <c r="M199" s="658" t="s">
        <v>370</v>
      </c>
      <c r="N199" s="659" t="s">
        <v>462</v>
      </c>
      <c r="O199" s="660" t="s">
        <v>450</v>
      </c>
      <c r="P199" s="655">
        <v>47</v>
      </c>
      <c r="Q199" s="659" t="s">
        <v>293</v>
      </c>
      <c r="R199" s="659" t="s">
        <v>268</v>
      </c>
      <c r="S199" s="661">
        <f>'Report 1'!$E$18</f>
        <v>0</v>
      </c>
      <c r="T199" s="662">
        <f>'Report 1'!$E$67</f>
        <v>0</v>
      </c>
      <c r="U199" s="663">
        <f>'Report 1'!$E$153</f>
        <v>0</v>
      </c>
      <c r="AL199" s="664" t="s">
        <v>463</v>
      </c>
      <c r="AM199" s="665">
        <v>2</v>
      </c>
      <c r="AN199" s="665" t="str">
        <f>'Information Input'!$M$14</f>
        <v xml:space="preserve">      -      </v>
      </c>
      <c r="AO199" s="665" t="s">
        <v>28</v>
      </c>
      <c r="AP199" s="656">
        <f>'Information Input'!$H$33</f>
        <v>43466</v>
      </c>
      <c r="AQ199" s="656">
        <f>'Information Input'!$H$34</f>
        <v>43555</v>
      </c>
      <c r="AR199" s="656">
        <f>'Information Input'!$H$35</f>
        <v>43555</v>
      </c>
      <c r="AS199" s="665" t="str">
        <f>'Information Input'!$J$22</f>
        <v>Quarterly</v>
      </c>
      <c r="AT199" s="656">
        <f>'Information Input'!$H$30</f>
        <v>43555</v>
      </c>
      <c r="AU199" s="665">
        <f>'Information Input'!$J$18</f>
        <v>2019</v>
      </c>
      <c r="AV199" s="665">
        <v>208</v>
      </c>
      <c r="AW199" s="665" t="s">
        <v>370</v>
      </c>
      <c r="AX199" s="665" t="s">
        <v>462</v>
      </c>
      <c r="AY199" s="666" t="s">
        <v>446</v>
      </c>
      <c r="AZ199" s="665">
        <v>30</v>
      </c>
      <c r="BA199" s="667" t="s">
        <v>111</v>
      </c>
      <c r="BB199" s="661" t="s">
        <v>158</v>
      </c>
      <c r="BC199" s="668">
        <f>'Report 2'!$AJ$37</f>
        <v>0</v>
      </c>
      <c r="BD199" s="668">
        <f>'Report 2'!$AK$37</f>
        <v>0</v>
      </c>
      <c r="BE199" s="668">
        <f>'Report 2'!$AL$37</f>
        <v>0</v>
      </c>
      <c r="BF199" s="668">
        <f>'Report 2'!$AM$37</f>
        <v>0</v>
      </c>
      <c r="BG199" s="668">
        <f>'Report 2'!$AN$37</f>
        <v>0</v>
      </c>
      <c r="BH199" s="668">
        <f>'Report 2'!$AO$37</f>
        <v>0</v>
      </c>
      <c r="BI199" s="668">
        <f>'Report 2'!$AP$37</f>
        <v>0</v>
      </c>
      <c r="CC199" s="660" t="s">
        <v>463</v>
      </c>
      <c r="CD199" s="1000" t="s">
        <v>447</v>
      </c>
      <c r="CE199" s="1000" t="str">
        <f>'Information Input'!$M$14</f>
        <v xml:space="preserve">      -      </v>
      </c>
      <c r="CF199" s="669" t="s">
        <v>28</v>
      </c>
      <c r="CG199" s="670">
        <f>'Information Input'!$H$33</f>
        <v>43466</v>
      </c>
      <c r="CH199" s="670">
        <f>'Information Input'!$H$34</f>
        <v>43555</v>
      </c>
      <c r="CI199" s="670">
        <f>'Information Input'!$H$35</f>
        <v>43555</v>
      </c>
      <c r="CJ199" s="669" t="str">
        <f>'Information Input'!$J$22</f>
        <v>Quarterly</v>
      </c>
      <c r="CK199" s="670">
        <f>'Information Input'!$H$30</f>
        <v>43555</v>
      </c>
      <c r="CL199" s="669">
        <f>'Information Input'!$J$18</f>
        <v>2019</v>
      </c>
      <c r="CM199" s="1001" t="s">
        <v>365</v>
      </c>
      <c r="CN199" s="1000" t="s">
        <v>370</v>
      </c>
      <c r="CO199" s="660" t="s">
        <v>462</v>
      </c>
      <c r="CP199" s="660" t="str">
        <f t="shared" si="77"/>
        <v>Health Care</v>
      </c>
      <c r="CQ199" s="669">
        <v>38</v>
      </c>
      <c r="CR199" s="660" t="s">
        <v>554</v>
      </c>
      <c r="CS199" s="660" t="s">
        <v>156</v>
      </c>
      <c r="CT199" s="1002">
        <f>'Report 1'!$G$18</f>
        <v>0</v>
      </c>
      <c r="CU199" s="1003">
        <f>SUMIF('Report 4A'!$G$16:$G$95,$CQ199,'Report 4A'!$O$16:$O$95)</f>
        <v>0</v>
      </c>
      <c r="CV199" s="1004">
        <f t="shared" si="74"/>
        <v>0</v>
      </c>
      <c r="CX199" s="664" t="s">
        <v>463</v>
      </c>
      <c r="CY199" s="655" t="s">
        <v>289</v>
      </c>
      <c r="CZ199" s="655" t="str">
        <f>'Information Input'!$M$14</f>
        <v xml:space="preserve">      -      </v>
      </c>
      <c r="DA199" s="656">
        <f>'Information Input'!$H$35</f>
        <v>43555</v>
      </c>
      <c r="DB199" s="655" t="str">
        <f>'Information Input'!$J$22</f>
        <v>Quarterly</v>
      </c>
      <c r="DC199" s="670">
        <f>'Information Input'!$H$30</f>
        <v>43555</v>
      </c>
      <c r="DD199" s="671" t="str">
        <f t="shared" si="73"/>
        <v>201808</v>
      </c>
      <c r="DE199" s="659" t="s">
        <v>462</v>
      </c>
      <c r="DF199" s="659" t="s">
        <v>459</v>
      </c>
      <c r="DG199" s="662">
        <f>'Report 5K'!$J$55</f>
        <v>0</v>
      </c>
      <c r="DH199" s="668">
        <f>'Report 5K'!$J$56</f>
        <v>0</v>
      </c>
      <c r="DI199" s="662">
        <f>'Report 5K'!$J$57</f>
        <v>0</v>
      </c>
      <c r="DJ199" s="662">
        <f>'Report 5K'!$J$58</f>
        <v>0</v>
      </c>
      <c r="DK199" s="662">
        <f>'Report 5K'!$J$59</f>
        <v>0</v>
      </c>
      <c r="DL199" s="662">
        <f>'Report 5K'!$J$60</f>
        <v>0</v>
      </c>
      <c r="DM199" s="662">
        <f>'Report 5K'!$J$61</f>
        <v>0</v>
      </c>
      <c r="DN199" s="662">
        <f>'Report 5K'!$J$62</f>
        <v>0</v>
      </c>
      <c r="DO199" s="662">
        <f>'Report 5K'!$J$63</f>
        <v>0</v>
      </c>
      <c r="DP199" s="662">
        <f>'Report 5K'!$J$64</f>
        <v>0</v>
      </c>
      <c r="DQ199" s="662">
        <f>'Report 5K'!$J$65</f>
        <v>0</v>
      </c>
    </row>
    <row r="200" spans="2:121">
      <c r="B200" s="653" t="s">
        <v>463</v>
      </c>
      <c r="C200" s="654">
        <v>1</v>
      </c>
      <c r="D200" s="655" t="str">
        <f>'Information Input'!$M$14</f>
        <v xml:space="preserve">      -      </v>
      </c>
      <c r="E200" s="655" t="s">
        <v>26</v>
      </c>
      <c r="F200" s="656">
        <f t="shared" si="75"/>
        <v>43647</v>
      </c>
      <c r="G200" s="656">
        <f t="shared" si="76"/>
        <v>43738</v>
      </c>
      <c r="H200" s="656">
        <f>'Information Input'!$H$35</f>
        <v>43555</v>
      </c>
      <c r="I200" s="655" t="str">
        <f>'Information Input'!$J$22</f>
        <v>Quarterly</v>
      </c>
      <c r="J200" s="656">
        <f>'Information Input'!$H$30</f>
        <v>43555</v>
      </c>
      <c r="K200" s="655">
        <f>'Information Input'!$J$18</f>
        <v>2019</v>
      </c>
      <c r="L200" s="657" t="s">
        <v>365</v>
      </c>
      <c r="M200" s="658" t="s">
        <v>370</v>
      </c>
      <c r="N200" s="659" t="s">
        <v>462</v>
      </c>
      <c r="O200" s="660" t="s">
        <v>450</v>
      </c>
      <c r="P200" s="655">
        <v>48</v>
      </c>
      <c r="Q200" s="659" t="s">
        <v>556</v>
      </c>
      <c r="R200" s="659" t="s">
        <v>268</v>
      </c>
      <c r="S200" s="661">
        <f>'Report 1'!$E$18</f>
        <v>0</v>
      </c>
      <c r="T200" s="662">
        <f>'Report 1'!$E$68</f>
        <v>0</v>
      </c>
      <c r="U200" s="663">
        <f>'Report 1'!$E$154</f>
        <v>0</v>
      </c>
      <c r="AL200" s="664" t="s">
        <v>463</v>
      </c>
      <c r="AM200" s="665">
        <v>2</v>
      </c>
      <c r="AN200" s="665" t="str">
        <f>'Information Input'!$M$14</f>
        <v xml:space="preserve">      -      </v>
      </c>
      <c r="AO200" s="665" t="s">
        <v>28</v>
      </c>
      <c r="AP200" s="656">
        <f>'Information Input'!$H$33</f>
        <v>43466</v>
      </c>
      <c r="AQ200" s="656">
        <f>'Information Input'!$H$34</f>
        <v>43555</v>
      </c>
      <c r="AR200" s="656">
        <f>'Information Input'!$H$35</f>
        <v>43555</v>
      </c>
      <c r="AS200" s="665" t="str">
        <f>'Information Input'!$J$22</f>
        <v>Quarterly</v>
      </c>
      <c r="AT200" s="656">
        <f>'Information Input'!$H$30</f>
        <v>43555</v>
      </c>
      <c r="AU200" s="665">
        <f>'Information Input'!$J$18</f>
        <v>2019</v>
      </c>
      <c r="AV200" s="665">
        <v>208</v>
      </c>
      <c r="AW200" s="665" t="s">
        <v>370</v>
      </c>
      <c r="AX200" s="665" t="s">
        <v>462</v>
      </c>
      <c r="AY200" s="666" t="s">
        <v>446</v>
      </c>
      <c r="AZ200" s="665">
        <v>31</v>
      </c>
      <c r="BA200" s="667" t="s">
        <v>550</v>
      </c>
      <c r="BB200" s="661" t="s">
        <v>156</v>
      </c>
      <c r="BC200" s="668">
        <f>'Report 2'!$AJ$38</f>
        <v>0</v>
      </c>
      <c r="BD200" s="668">
        <f>'Report 2'!$AK$38</f>
        <v>0</v>
      </c>
      <c r="BE200" s="668">
        <f>'Report 2'!$AL$38</f>
        <v>0</v>
      </c>
      <c r="BF200" s="668">
        <f>'Report 2'!$AM$38</f>
        <v>0</v>
      </c>
      <c r="BG200" s="668">
        <f>'Report 2'!$AN$38</f>
        <v>0</v>
      </c>
      <c r="BH200" s="668">
        <f>'Report 2'!$AO$38</f>
        <v>0</v>
      </c>
      <c r="BI200" s="668">
        <f>'Report 2'!$AP$38</f>
        <v>0</v>
      </c>
      <c r="CC200" s="660" t="s">
        <v>463</v>
      </c>
      <c r="CD200" s="1000" t="s">
        <v>447</v>
      </c>
      <c r="CE200" s="1000" t="str">
        <f>'Information Input'!$M$14</f>
        <v xml:space="preserve">      -      </v>
      </c>
      <c r="CF200" s="669" t="s">
        <v>28</v>
      </c>
      <c r="CG200" s="670">
        <f>'Information Input'!$H$33</f>
        <v>43466</v>
      </c>
      <c r="CH200" s="670">
        <f>'Information Input'!$H$34</f>
        <v>43555</v>
      </c>
      <c r="CI200" s="670">
        <f>'Information Input'!$H$35</f>
        <v>43555</v>
      </c>
      <c r="CJ200" s="669" t="str">
        <f>'Information Input'!$J$22</f>
        <v>Quarterly</v>
      </c>
      <c r="CK200" s="670">
        <f>'Information Input'!$H$30</f>
        <v>43555</v>
      </c>
      <c r="CL200" s="669">
        <f>'Information Input'!$J$18</f>
        <v>2019</v>
      </c>
      <c r="CM200" s="1001" t="s">
        <v>365</v>
      </c>
      <c r="CN200" s="1000" t="s">
        <v>370</v>
      </c>
      <c r="CO200" s="660" t="s">
        <v>462</v>
      </c>
      <c r="CP200" s="660" t="str">
        <f t="shared" si="77"/>
        <v>Health Care</v>
      </c>
      <c r="CQ200" s="669">
        <v>39</v>
      </c>
      <c r="CR200" s="660" t="s">
        <v>649</v>
      </c>
      <c r="CS200" s="660" t="s">
        <v>156</v>
      </c>
      <c r="CT200" s="1002">
        <f>'Report 1'!$G$18</f>
        <v>0</v>
      </c>
      <c r="CU200" s="1003">
        <f>SUMIF('Report 4A'!$G$16:$G$95,$CQ200,'Report 4A'!$O$16:$O$95)</f>
        <v>0</v>
      </c>
      <c r="CV200" s="1004">
        <f t="shared" si="74"/>
        <v>0</v>
      </c>
      <c r="CX200" s="664" t="s">
        <v>463</v>
      </c>
      <c r="CY200" s="655" t="s">
        <v>289</v>
      </c>
      <c r="CZ200" s="655" t="str">
        <f>'Information Input'!$M$14</f>
        <v xml:space="preserve">      -      </v>
      </c>
      <c r="DA200" s="656">
        <f>'Information Input'!$H$35</f>
        <v>43555</v>
      </c>
      <c r="DB200" s="655" t="str">
        <f>'Information Input'!$J$22</f>
        <v>Quarterly</v>
      </c>
      <c r="DC200" s="670">
        <f>'Information Input'!$H$30</f>
        <v>43555</v>
      </c>
      <c r="DD200" s="671" t="str">
        <f t="shared" si="73"/>
        <v>201807</v>
      </c>
      <c r="DE200" s="659" t="s">
        <v>462</v>
      </c>
      <c r="DF200" s="659" t="s">
        <v>459</v>
      </c>
      <c r="DG200" s="662">
        <f>'Report 5K'!$K$55</f>
        <v>0</v>
      </c>
      <c r="DH200" s="668">
        <f>'Report 5K'!$K$56</f>
        <v>0</v>
      </c>
      <c r="DI200" s="662">
        <f>'Report 5K'!$K$57</f>
        <v>0</v>
      </c>
      <c r="DJ200" s="662">
        <f>'Report 5K'!$K$58</f>
        <v>0</v>
      </c>
      <c r="DK200" s="662">
        <f>'Report 5K'!$K$59</f>
        <v>0</v>
      </c>
      <c r="DL200" s="662">
        <f>'Report 5K'!$K$60</f>
        <v>0</v>
      </c>
      <c r="DM200" s="662">
        <f>'Report 5K'!$K$61</f>
        <v>0</v>
      </c>
      <c r="DN200" s="662">
        <f>'Report 5K'!$K$62</f>
        <v>0</v>
      </c>
      <c r="DO200" s="662">
        <f>'Report 5K'!$K$63</f>
        <v>0</v>
      </c>
      <c r="DP200" s="662">
        <f>'Report 5K'!$K$64</f>
        <v>0</v>
      </c>
      <c r="DQ200" s="662">
        <f>'Report 5K'!$K$65</f>
        <v>0</v>
      </c>
    </row>
    <row r="201" spans="2:121">
      <c r="B201" s="653" t="s">
        <v>463</v>
      </c>
      <c r="C201" s="654">
        <v>1</v>
      </c>
      <c r="D201" s="655" t="str">
        <f>'Information Input'!$M$14</f>
        <v xml:space="preserve">      -      </v>
      </c>
      <c r="E201" s="655" t="s">
        <v>26</v>
      </c>
      <c r="F201" s="656">
        <f t="shared" si="75"/>
        <v>43647</v>
      </c>
      <c r="G201" s="656">
        <f t="shared" si="76"/>
        <v>43738</v>
      </c>
      <c r="H201" s="656">
        <f>'Information Input'!$H$35</f>
        <v>43555</v>
      </c>
      <c r="I201" s="655" t="str">
        <f>'Information Input'!$J$22</f>
        <v>Quarterly</v>
      </c>
      <c r="J201" s="656">
        <f>'Information Input'!$H$30</f>
        <v>43555</v>
      </c>
      <c r="K201" s="655">
        <f>'Information Input'!$J$18</f>
        <v>2019</v>
      </c>
      <c r="L201" s="657" t="s">
        <v>365</v>
      </c>
      <c r="M201" s="658" t="s">
        <v>370</v>
      </c>
      <c r="N201" s="659" t="s">
        <v>462</v>
      </c>
      <c r="O201" s="660" t="s">
        <v>450</v>
      </c>
      <c r="P201" s="655">
        <v>49</v>
      </c>
      <c r="Q201" s="659" t="s">
        <v>392</v>
      </c>
      <c r="R201" s="659" t="s">
        <v>268</v>
      </c>
      <c r="S201" s="661">
        <f>'Report 1'!$E$18</f>
        <v>0</v>
      </c>
      <c r="T201" s="662">
        <f>'Report 1'!$E$69</f>
        <v>0</v>
      </c>
      <c r="U201" s="663">
        <f>'Report 1'!$E$155</f>
        <v>0</v>
      </c>
      <c r="AL201" s="664" t="s">
        <v>463</v>
      </c>
      <c r="AM201" s="665">
        <v>2</v>
      </c>
      <c r="AN201" s="665" t="str">
        <f>'Information Input'!$M$14</f>
        <v xml:space="preserve">      -      </v>
      </c>
      <c r="AO201" s="665" t="s">
        <v>28</v>
      </c>
      <c r="AP201" s="656">
        <f>'Information Input'!$H$33</f>
        <v>43466</v>
      </c>
      <c r="AQ201" s="656">
        <f>'Information Input'!$H$34</f>
        <v>43555</v>
      </c>
      <c r="AR201" s="656">
        <f>'Information Input'!$H$35</f>
        <v>43555</v>
      </c>
      <c r="AS201" s="665" t="str">
        <f>'Information Input'!$J$22</f>
        <v>Quarterly</v>
      </c>
      <c r="AT201" s="656">
        <f>'Information Input'!$H$30</f>
        <v>43555</v>
      </c>
      <c r="AU201" s="665">
        <f>'Information Input'!$J$18</f>
        <v>2019</v>
      </c>
      <c r="AV201" s="665">
        <v>208</v>
      </c>
      <c r="AW201" s="665" t="s">
        <v>370</v>
      </c>
      <c r="AX201" s="665" t="s">
        <v>462</v>
      </c>
      <c r="AY201" s="666" t="s">
        <v>446</v>
      </c>
      <c r="AZ201" s="665">
        <v>32</v>
      </c>
      <c r="BA201" s="667" t="s">
        <v>551</v>
      </c>
      <c r="BB201" s="661" t="s">
        <v>158</v>
      </c>
      <c r="BC201" s="668">
        <f>'Report 2'!$AJ$39</f>
        <v>0</v>
      </c>
      <c r="BD201" s="668">
        <f>'Report 2'!$AK$39</f>
        <v>0</v>
      </c>
      <c r="BE201" s="668">
        <f>'Report 2'!$AL$39</f>
        <v>0</v>
      </c>
      <c r="BF201" s="668">
        <f>'Report 2'!$AM$39</f>
        <v>0</v>
      </c>
      <c r="BG201" s="668">
        <f>'Report 2'!$AN$39</f>
        <v>0</v>
      </c>
      <c r="BH201" s="668">
        <f>'Report 2'!$AO$39</f>
        <v>0</v>
      </c>
      <c r="BI201" s="668">
        <f>'Report 2'!$AP$39</f>
        <v>0</v>
      </c>
      <c r="CC201" s="660" t="s">
        <v>463</v>
      </c>
      <c r="CD201" s="1000" t="s">
        <v>447</v>
      </c>
      <c r="CE201" s="1000" t="str">
        <f>'Information Input'!$M$14</f>
        <v xml:space="preserve">      -      </v>
      </c>
      <c r="CF201" s="669" t="s">
        <v>28</v>
      </c>
      <c r="CG201" s="670">
        <f>'Information Input'!$H$33</f>
        <v>43466</v>
      </c>
      <c r="CH201" s="670">
        <f>'Information Input'!$H$34</f>
        <v>43555</v>
      </c>
      <c r="CI201" s="670">
        <f>'Information Input'!$H$35</f>
        <v>43555</v>
      </c>
      <c r="CJ201" s="669" t="str">
        <f>'Information Input'!$J$22</f>
        <v>Quarterly</v>
      </c>
      <c r="CK201" s="670">
        <f>'Information Input'!$H$30</f>
        <v>43555</v>
      </c>
      <c r="CL201" s="669">
        <f>'Information Input'!$J$18</f>
        <v>2019</v>
      </c>
      <c r="CM201" s="1001" t="s">
        <v>365</v>
      </c>
      <c r="CN201" s="1000" t="s">
        <v>370</v>
      </c>
      <c r="CO201" s="660" t="s">
        <v>462</v>
      </c>
      <c r="CP201" s="660" t="str">
        <f t="shared" si="77"/>
        <v>Health Care</v>
      </c>
      <c r="CQ201" s="669">
        <v>40</v>
      </c>
      <c r="CR201" s="660" t="s">
        <v>650</v>
      </c>
      <c r="CS201" s="660" t="s">
        <v>158</v>
      </c>
      <c r="CT201" s="1002">
        <f>'Report 1'!$G$18</f>
        <v>0</v>
      </c>
      <c r="CU201" s="1003">
        <f>SUMIF('Report 4A'!$G$16:$G$95,$CQ201,'Report 4A'!$O$16:$O$95)</f>
        <v>0</v>
      </c>
      <c r="CV201" s="1004">
        <f t="shared" si="74"/>
        <v>0</v>
      </c>
      <c r="CX201" s="664" t="s">
        <v>463</v>
      </c>
      <c r="CY201" s="655" t="s">
        <v>289</v>
      </c>
      <c r="CZ201" s="655" t="str">
        <f>'Information Input'!$M$14</f>
        <v xml:space="preserve">      -      </v>
      </c>
      <c r="DA201" s="656">
        <f>'Information Input'!$H$35</f>
        <v>43555</v>
      </c>
      <c r="DB201" s="655" t="str">
        <f>'Information Input'!$J$22</f>
        <v>Quarterly</v>
      </c>
      <c r="DC201" s="670">
        <f>'Information Input'!$H$30</f>
        <v>43555</v>
      </c>
      <c r="DD201" s="671" t="str">
        <f t="shared" si="73"/>
        <v>201806</v>
      </c>
      <c r="DE201" s="659" t="s">
        <v>462</v>
      </c>
      <c r="DF201" s="659" t="s">
        <v>459</v>
      </c>
      <c r="DG201" s="662">
        <f>'Report 5K'!$L$55</f>
        <v>0</v>
      </c>
      <c r="DH201" s="668">
        <f>'Report 5K'!$L$56</f>
        <v>0</v>
      </c>
      <c r="DI201" s="662">
        <f>'Report 5K'!$L$57</f>
        <v>0</v>
      </c>
      <c r="DJ201" s="662">
        <f>'Report 5K'!$L$58</f>
        <v>0</v>
      </c>
      <c r="DK201" s="662">
        <f>'Report 5K'!$L$59</f>
        <v>0</v>
      </c>
      <c r="DL201" s="662">
        <f>'Report 5K'!$L$60</f>
        <v>0</v>
      </c>
      <c r="DM201" s="662">
        <f>'Report 5K'!$L$61</f>
        <v>0</v>
      </c>
      <c r="DN201" s="662">
        <f>'Report 5K'!$L$62</f>
        <v>0</v>
      </c>
      <c r="DO201" s="662">
        <f>'Report 5K'!$L$63</f>
        <v>0</v>
      </c>
      <c r="DP201" s="662">
        <f>'Report 5K'!$L$64</f>
        <v>0</v>
      </c>
      <c r="DQ201" s="662">
        <f>'Report 5K'!$L$65</f>
        <v>0</v>
      </c>
    </row>
    <row r="202" spans="2:121">
      <c r="B202" s="653" t="s">
        <v>463</v>
      </c>
      <c r="C202" s="654">
        <v>1</v>
      </c>
      <c r="D202" s="655" t="str">
        <f>'Information Input'!$M$14</f>
        <v xml:space="preserve">      -      </v>
      </c>
      <c r="E202" s="655" t="s">
        <v>26</v>
      </c>
      <c r="F202" s="656">
        <f t="shared" si="75"/>
        <v>43647</v>
      </c>
      <c r="G202" s="656">
        <f t="shared" si="76"/>
        <v>43738</v>
      </c>
      <c r="H202" s="656">
        <f>'Information Input'!$H$35</f>
        <v>43555</v>
      </c>
      <c r="I202" s="655" t="str">
        <f>'Information Input'!$J$22</f>
        <v>Quarterly</v>
      </c>
      <c r="J202" s="656">
        <f>'Information Input'!$H$30</f>
        <v>43555</v>
      </c>
      <c r="K202" s="655">
        <f>'Information Input'!$J$18</f>
        <v>2019</v>
      </c>
      <c r="L202" s="657" t="s">
        <v>365</v>
      </c>
      <c r="M202" s="658" t="s">
        <v>370</v>
      </c>
      <c r="N202" s="659" t="s">
        <v>462</v>
      </c>
      <c r="O202" s="660" t="s">
        <v>450</v>
      </c>
      <c r="P202" s="655">
        <v>50</v>
      </c>
      <c r="Q202" s="659" t="s">
        <v>142</v>
      </c>
      <c r="R202" s="659" t="s">
        <v>268</v>
      </c>
      <c r="S202" s="661">
        <f>'Report 1'!$E$18</f>
        <v>0</v>
      </c>
      <c r="T202" s="662">
        <f>'Report 1'!$E$70</f>
        <v>0</v>
      </c>
      <c r="U202" s="663">
        <f>'Report 1'!$E$156</f>
        <v>0</v>
      </c>
      <c r="AL202" s="664" t="s">
        <v>463</v>
      </c>
      <c r="AM202" s="665">
        <v>2</v>
      </c>
      <c r="AN202" s="665" t="str">
        <f>'Information Input'!$M$14</f>
        <v xml:space="preserve">      -      </v>
      </c>
      <c r="AO202" s="665" t="s">
        <v>28</v>
      </c>
      <c r="AP202" s="656">
        <f>'Information Input'!$H$33</f>
        <v>43466</v>
      </c>
      <c r="AQ202" s="656">
        <f>'Information Input'!$H$34</f>
        <v>43555</v>
      </c>
      <c r="AR202" s="656">
        <f>'Information Input'!$H$35</f>
        <v>43555</v>
      </c>
      <c r="AS202" s="665" t="str">
        <f>'Information Input'!$J$22</f>
        <v>Quarterly</v>
      </c>
      <c r="AT202" s="656">
        <f>'Information Input'!$H$30</f>
        <v>43555</v>
      </c>
      <c r="AU202" s="665">
        <f>'Information Input'!$J$18</f>
        <v>2019</v>
      </c>
      <c r="AV202" s="665">
        <v>208</v>
      </c>
      <c r="AW202" s="665" t="s">
        <v>370</v>
      </c>
      <c r="AX202" s="665" t="s">
        <v>462</v>
      </c>
      <c r="AY202" s="666" t="s">
        <v>446</v>
      </c>
      <c r="AZ202" s="665">
        <v>33</v>
      </c>
      <c r="BA202" s="667" t="s">
        <v>112</v>
      </c>
      <c r="BB202" s="661" t="s">
        <v>156</v>
      </c>
      <c r="BC202" s="668">
        <f>'Report 2'!$AJ$40</f>
        <v>0</v>
      </c>
      <c r="BD202" s="668">
        <f>'Report 2'!$AK$40</f>
        <v>0</v>
      </c>
      <c r="BE202" s="668">
        <f>'Report 2'!$AL$40</f>
        <v>0</v>
      </c>
      <c r="BF202" s="668">
        <f>'Report 2'!$AM$40</f>
        <v>0</v>
      </c>
      <c r="BG202" s="668">
        <f>'Report 2'!$AN$40</f>
        <v>0</v>
      </c>
      <c r="BH202" s="668">
        <f>'Report 2'!$AO$40</f>
        <v>0</v>
      </c>
      <c r="BI202" s="668">
        <f>'Report 2'!$AP$40</f>
        <v>0</v>
      </c>
      <c r="CC202" s="660" t="s">
        <v>463</v>
      </c>
      <c r="CD202" s="1000" t="s">
        <v>447</v>
      </c>
      <c r="CE202" s="1000" t="str">
        <f>'Information Input'!$M$14</f>
        <v xml:space="preserve">      -      </v>
      </c>
      <c r="CF202" s="669" t="s">
        <v>28</v>
      </c>
      <c r="CG202" s="670">
        <f>'Information Input'!$H$33</f>
        <v>43466</v>
      </c>
      <c r="CH202" s="670">
        <f>'Information Input'!$H$34</f>
        <v>43555</v>
      </c>
      <c r="CI202" s="670">
        <f>'Information Input'!$H$35</f>
        <v>43555</v>
      </c>
      <c r="CJ202" s="669" t="str">
        <f>'Information Input'!$J$22</f>
        <v>Quarterly</v>
      </c>
      <c r="CK202" s="670">
        <f>'Information Input'!$H$30</f>
        <v>43555</v>
      </c>
      <c r="CL202" s="669">
        <f>'Information Input'!$J$18</f>
        <v>2019</v>
      </c>
      <c r="CM202" s="1001" t="s">
        <v>365</v>
      </c>
      <c r="CN202" s="1000" t="s">
        <v>370</v>
      </c>
      <c r="CO202" s="660" t="s">
        <v>462</v>
      </c>
      <c r="CP202" s="660" t="str">
        <f t="shared" si="77"/>
        <v>Health Care</v>
      </c>
      <c r="CQ202" s="669">
        <v>41</v>
      </c>
      <c r="CR202" s="660" t="s">
        <v>651</v>
      </c>
      <c r="CS202" s="660" t="s">
        <v>158</v>
      </c>
      <c r="CT202" s="1002">
        <f>'Report 1'!$G$18</f>
        <v>0</v>
      </c>
      <c r="CU202" s="1003">
        <f>SUMIF('Report 4A'!$G$16:$G$95,$CQ202,'Report 4A'!$O$16:$O$95)</f>
        <v>0</v>
      </c>
      <c r="CV202" s="1004">
        <f t="shared" si="74"/>
        <v>0</v>
      </c>
      <c r="CX202" s="664" t="s">
        <v>463</v>
      </c>
      <c r="CY202" s="655" t="s">
        <v>289</v>
      </c>
      <c r="CZ202" s="655" t="str">
        <f>'Information Input'!$M$14</f>
        <v xml:space="preserve">      -      </v>
      </c>
      <c r="DA202" s="656">
        <f>'Information Input'!$H$35</f>
        <v>43555</v>
      </c>
      <c r="DB202" s="655" t="str">
        <f>'Information Input'!$J$22</f>
        <v>Quarterly</v>
      </c>
      <c r="DC202" s="670">
        <f>'Information Input'!$H$30</f>
        <v>43555</v>
      </c>
      <c r="DD202" s="671" t="str">
        <f t="shared" si="73"/>
        <v>201805</v>
      </c>
      <c r="DE202" s="659" t="s">
        <v>462</v>
      </c>
      <c r="DF202" s="659" t="s">
        <v>459</v>
      </c>
      <c r="DG202" s="662">
        <f>'Report 5K'!$M$55</f>
        <v>0</v>
      </c>
      <c r="DH202" s="668">
        <f>'Report 5K'!$M$56</f>
        <v>0</v>
      </c>
      <c r="DI202" s="662">
        <f>'Report 5K'!$M$57</f>
        <v>0</v>
      </c>
      <c r="DJ202" s="662">
        <f>'Report 5K'!$M$58</f>
        <v>0</v>
      </c>
      <c r="DK202" s="662">
        <f>'Report 5K'!$M$59</f>
        <v>0</v>
      </c>
      <c r="DL202" s="662">
        <f>'Report 5K'!$M$60</f>
        <v>0</v>
      </c>
      <c r="DM202" s="662">
        <f>'Report 5K'!$M$61</f>
        <v>0</v>
      </c>
      <c r="DN202" s="662">
        <f>'Report 5K'!$M$62</f>
        <v>0</v>
      </c>
      <c r="DO202" s="662">
        <f>'Report 5K'!$M$63</f>
        <v>0</v>
      </c>
      <c r="DP202" s="662">
        <f>'Report 5K'!$M$64</f>
        <v>0</v>
      </c>
      <c r="DQ202" s="662">
        <f>'Report 5K'!$M$65</f>
        <v>0</v>
      </c>
    </row>
    <row r="203" spans="2:121">
      <c r="B203" s="653" t="s">
        <v>463</v>
      </c>
      <c r="C203" s="654">
        <v>1</v>
      </c>
      <c r="D203" s="655" t="str">
        <f>'Information Input'!$M$14</f>
        <v xml:space="preserve">      -      </v>
      </c>
      <c r="E203" s="655" t="s">
        <v>26</v>
      </c>
      <c r="F203" s="656">
        <f t="shared" si="75"/>
        <v>43647</v>
      </c>
      <c r="G203" s="656">
        <f t="shared" si="76"/>
        <v>43738</v>
      </c>
      <c r="H203" s="656">
        <f>'Information Input'!$H$35</f>
        <v>43555</v>
      </c>
      <c r="I203" s="655" t="str">
        <f>'Information Input'!$J$22</f>
        <v>Quarterly</v>
      </c>
      <c r="J203" s="656">
        <f>'Information Input'!$H$30</f>
        <v>43555</v>
      </c>
      <c r="K203" s="655">
        <f>'Information Input'!$J$18</f>
        <v>2019</v>
      </c>
      <c r="L203" s="657" t="s">
        <v>365</v>
      </c>
      <c r="M203" s="658" t="s">
        <v>370</v>
      </c>
      <c r="N203" s="659" t="s">
        <v>462</v>
      </c>
      <c r="O203" s="660" t="s">
        <v>450</v>
      </c>
      <c r="P203" s="655">
        <v>51</v>
      </c>
      <c r="Q203" s="659" t="s">
        <v>557</v>
      </c>
      <c r="R203" s="659" t="s">
        <v>268</v>
      </c>
      <c r="S203" s="661">
        <f>'Report 1'!$E$18</f>
        <v>0</v>
      </c>
      <c r="T203" s="662">
        <f>'Report 1'!$E$71</f>
        <v>0</v>
      </c>
      <c r="U203" s="663">
        <f>'Report 1'!$E$157</f>
        <v>0</v>
      </c>
      <c r="AL203" s="664" t="s">
        <v>463</v>
      </c>
      <c r="AM203" s="665">
        <v>2</v>
      </c>
      <c r="AN203" s="665" t="str">
        <f>'Information Input'!$M$14</f>
        <v xml:space="preserve">      -      </v>
      </c>
      <c r="AO203" s="665" t="s">
        <v>28</v>
      </c>
      <c r="AP203" s="656">
        <f>'Information Input'!$H$33</f>
        <v>43466</v>
      </c>
      <c r="AQ203" s="656">
        <f>'Information Input'!$H$34</f>
        <v>43555</v>
      </c>
      <c r="AR203" s="656">
        <f>'Information Input'!$H$35</f>
        <v>43555</v>
      </c>
      <c r="AS203" s="665" t="str">
        <f>'Information Input'!$J$22</f>
        <v>Quarterly</v>
      </c>
      <c r="AT203" s="656">
        <f>'Information Input'!$H$30</f>
        <v>43555</v>
      </c>
      <c r="AU203" s="665">
        <f>'Information Input'!$J$18</f>
        <v>2019</v>
      </c>
      <c r="AV203" s="665">
        <v>208</v>
      </c>
      <c r="AW203" s="665" t="s">
        <v>370</v>
      </c>
      <c r="AX203" s="665" t="s">
        <v>462</v>
      </c>
      <c r="AY203" s="666" t="s">
        <v>446</v>
      </c>
      <c r="AZ203" s="665">
        <v>34</v>
      </c>
      <c r="BA203" s="667" t="s">
        <v>113</v>
      </c>
      <c r="BB203" s="661" t="s">
        <v>158</v>
      </c>
      <c r="BC203" s="668">
        <f>'Report 2'!$AJ$41</f>
        <v>0</v>
      </c>
      <c r="BD203" s="668">
        <f>'Report 2'!$AK$41</f>
        <v>0</v>
      </c>
      <c r="BE203" s="668">
        <f>'Report 2'!$AL$41</f>
        <v>0</v>
      </c>
      <c r="BF203" s="668">
        <f>'Report 2'!$AM$41</f>
        <v>0</v>
      </c>
      <c r="BG203" s="668">
        <f>'Report 2'!$AN$41</f>
        <v>0</v>
      </c>
      <c r="BH203" s="668">
        <f>'Report 2'!$AO$41</f>
        <v>0</v>
      </c>
      <c r="BI203" s="668">
        <f>'Report 2'!$AP$41</f>
        <v>0</v>
      </c>
      <c r="CC203" s="660" t="s">
        <v>463</v>
      </c>
      <c r="CD203" s="1000" t="s">
        <v>447</v>
      </c>
      <c r="CE203" s="1000" t="str">
        <f>'Information Input'!$M$14</f>
        <v xml:space="preserve">      -      </v>
      </c>
      <c r="CF203" s="669" t="s">
        <v>28</v>
      </c>
      <c r="CG203" s="670">
        <f>'Information Input'!$H$33</f>
        <v>43466</v>
      </c>
      <c r="CH203" s="670">
        <f>'Information Input'!$H$34</f>
        <v>43555</v>
      </c>
      <c r="CI203" s="670">
        <f>'Information Input'!$H$35</f>
        <v>43555</v>
      </c>
      <c r="CJ203" s="669" t="str">
        <f>'Information Input'!$J$22</f>
        <v>Quarterly</v>
      </c>
      <c r="CK203" s="670">
        <f>'Information Input'!$H$30</f>
        <v>43555</v>
      </c>
      <c r="CL203" s="669">
        <f>'Information Input'!$J$18</f>
        <v>2019</v>
      </c>
      <c r="CM203" s="1001" t="s">
        <v>365</v>
      </c>
      <c r="CN203" s="1000" t="s">
        <v>370</v>
      </c>
      <c r="CO203" s="660" t="s">
        <v>462</v>
      </c>
      <c r="CP203" s="660" t="str">
        <f t="shared" ref="CP203" si="78">CP163</f>
        <v>Health Care</v>
      </c>
      <c r="CQ203" s="669">
        <v>42</v>
      </c>
      <c r="CR203" s="660" t="s">
        <v>617</v>
      </c>
      <c r="CS203" s="660" t="s">
        <v>156</v>
      </c>
      <c r="CT203" s="1002">
        <f>'Report 1'!$G$18</f>
        <v>0</v>
      </c>
      <c r="CU203" s="1003">
        <f>SUMIF('Report 4A'!$G$16:$G$95,$CQ203,'Report 4A'!$O$16:$O$95)</f>
        <v>0</v>
      </c>
      <c r="CV203" s="1004">
        <f t="shared" ref="CV203:CV205" si="79">IF(CT203&lt;&gt;0,CU203/CT203,0)</f>
        <v>0</v>
      </c>
      <c r="CX203" s="664" t="s">
        <v>463</v>
      </c>
      <c r="CY203" s="655" t="s">
        <v>289</v>
      </c>
      <c r="CZ203" s="655" t="str">
        <f>'Information Input'!$M$14</f>
        <v xml:space="preserve">      -      </v>
      </c>
      <c r="DA203" s="656">
        <f>'Information Input'!$H$35</f>
        <v>43555</v>
      </c>
      <c r="DB203" s="655" t="str">
        <f>'Information Input'!$J$22</f>
        <v>Quarterly</v>
      </c>
      <c r="DC203" s="670">
        <f>'Information Input'!$H$30</f>
        <v>43555</v>
      </c>
      <c r="DD203" s="671" t="str">
        <f t="shared" si="73"/>
        <v>201804</v>
      </c>
      <c r="DE203" s="659" t="s">
        <v>462</v>
      </c>
      <c r="DF203" s="659" t="s">
        <v>459</v>
      </c>
      <c r="DG203" s="662">
        <f>'Report 5K'!$N$55</f>
        <v>0</v>
      </c>
      <c r="DH203" s="668">
        <f>'Report 5K'!$N$56</f>
        <v>0</v>
      </c>
      <c r="DI203" s="662">
        <f>'Report 5K'!$N$57</f>
        <v>0</v>
      </c>
      <c r="DJ203" s="662">
        <f>'Report 5K'!$N$58</f>
        <v>0</v>
      </c>
      <c r="DK203" s="662">
        <f>'Report 5K'!$N$59</f>
        <v>0</v>
      </c>
      <c r="DL203" s="662">
        <f>'Report 5K'!$N$60</f>
        <v>0</v>
      </c>
      <c r="DM203" s="662">
        <f>'Report 5K'!$N$61</f>
        <v>0</v>
      </c>
      <c r="DN203" s="662">
        <f>'Report 5K'!$N$62</f>
        <v>0</v>
      </c>
      <c r="DO203" s="662">
        <f>'Report 5K'!$N$63</f>
        <v>0</v>
      </c>
      <c r="DP203" s="662">
        <f>'Report 5K'!$N$64</f>
        <v>0</v>
      </c>
      <c r="DQ203" s="662">
        <f>'Report 5K'!$N$65</f>
        <v>0</v>
      </c>
    </row>
    <row r="204" spans="2:121">
      <c r="B204" s="653" t="s">
        <v>463</v>
      </c>
      <c r="C204" s="654">
        <v>1</v>
      </c>
      <c r="D204" s="655" t="str">
        <f>'Information Input'!$M$14</f>
        <v xml:space="preserve">      -      </v>
      </c>
      <c r="E204" s="655" t="s">
        <v>26</v>
      </c>
      <c r="F204" s="656">
        <f t="shared" si="75"/>
        <v>43647</v>
      </c>
      <c r="G204" s="656">
        <f t="shared" si="76"/>
        <v>43738</v>
      </c>
      <c r="H204" s="656">
        <f>'Information Input'!$H$35</f>
        <v>43555</v>
      </c>
      <c r="I204" s="655" t="str">
        <f>'Information Input'!$J$22</f>
        <v>Quarterly</v>
      </c>
      <c r="J204" s="656">
        <f>'Information Input'!$H$30</f>
        <v>43555</v>
      </c>
      <c r="K204" s="655">
        <f>'Information Input'!$J$18</f>
        <v>2019</v>
      </c>
      <c r="L204" s="657" t="s">
        <v>365</v>
      </c>
      <c r="M204" s="658" t="s">
        <v>370</v>
      </c>
      <c r="N204" s="659" t="s">
        <v>462</v>
      </c>
      <c r="O204" s="660" t="s">
        <v>449</v>
      </c>
      <c r="P204" s="655">
        <v>52</v>
      </c>
      <c r="Q204" s="659" t="s">
        <v>502</v>
      </c>
      <c r="R204" s="659" t="s">
        <v>268</v>
      </c>
      <c r="S204" s="661">
        <f>'Report 1'!$E$18</f>
        <v>0</v>
      </c>
      <c r="T204" s="662">
        <f>'Report 1'!$E$72</f>
        <v>0</v>
      </c>
      <c r="U204" s="663">
        <f>'Report 1'!$E$158</f>
        <v>0</v>
      </c>
      <c r="AL204" s="664" t="s">
        <v>463</v>
      </c>
      <c r="AM204" s="665">
        <v>2</v>
      </c>
      <c r="AN204" s="665" t="str">
        <f>'Information Input'!$M$14</f>
        <v xml:space="preserve">      -      </v>
      </c>
      <c r="AO204" s="665" t="s">
        <v>28</v>
      </c>
      <c r="AP204" s="656">
        <f>'Information Input'!$H$33</f>
        <v>43466</v>
      </c>
      <c r="AQ204" s="656">
        <f>'Information Input'!$H$34</f>
        <v>43555</v>
      </c>
      <c r="AR204" s="656">
        <f>'Information Input'!$H$35</f>
        <v>43555</v>
      </c>
      <c r="AS204" s="665" t="str">
        <f>'Information Input'!$J$22</f>
        <v>Quarterly</v>
      </c>
      <c r="AT204" s="656">
        <f>'Information Input'!$H$30</f>
        <v>43555</v>
      </c>
      <c r="AU204" s="665">
        <f>'Information Input'!$J$18</f>
        <v>2019</v>
      </c>
      <c r="AV204" s="665">
        <v>208</v>
      </c>
      <c r="AW204" s="665" t="s">
        <v>370</v>
      </c>
      <c r="AX204" s="665" t="s">
        <v>462</v>
      </c>
      <c r="AY204" s="666" t="s">
        <v>446</v>
      </c>
      <c r="AZ204" s="665">
        <v>35</v>
      </c>
      <c r="BA204" s="667" t="s">
        <v>133</v>
      </c>
      <c r="BB204" s="661" t="s">
        <v>151</v>
      </c>
      <c r="BC204" s="668">
        <f>'Report 2'!$AJ$42</f>
        <v>0</v>
      </c>
      <c r="BD204" s="668">
        <f>'Report 2'!$AK$42</f>
        <v>0</v>
      </c>
      <c r="BE204" s="668">
        <f>'Report 2'!$AL$42</f>
        <v>0</v>
      </c>
      <c r="BF204" s="668">
        <f>'Report 2'!$AM$42</f>
        <v>0</v>
      </c>
      <c r="BG204" s="668">
        <f>'Report 2'!$AN$42</f>
        <v>0</v>
      </c>
      <c r="BH204" s="668">
        <f>'Report 2'!$AO$42</f>
        <v>0</v>
      </c>
      <c r="BI204" s="668">
        <f>'Report 2'!$AP$42</f>
        <v>0</v>
      </c>
      <c r="CC204" s="660" t="s">
        <v>463</v>
      </c>
      <c r="CD204" s="1000" t="s">
        <v>447</v>
      </c>
      <c r="CE204" s="1000" t="str">
        <f>'Information Input'!$M$14</f>
        <v xml:space="preserve">      -      </v>
      </c>
      <c r="CF204" s="669" t="s">
        <v>28</v>
      </c>
      <c r="CG204" s="670">
        <f>'Information Input'!$H$33</f>
        <v>43466</v>
      </c>
      <c r="CH204" s="670">
        <f>'Information Input'!$H$34</f>
        <v>43555</v>
      </c>
      <c r="CI204" s="670">
        <f>'Information Input'!$H$35</f>
        <v>43555</v>
      </c>
      <c r="CJ204" s="669" t="str">
        <f>'Information Input'!$J$22</f>
        <v>Quarterly</v>
      </c>
      <c r="CK204" s="670">
        <f>'Information Input'!$H$30</f>
        <v>43555</v>
      </c>
      <c r="CL204" s="669">
        <f>'Information Input'!$J$18</f>
        <v>2019</v>
      </c>
      <c r="CM204" s="1001" t="s">
        <v>365</v>
      </c>
      <c r="CN204" s="1000" t="s">
        <v>370</v>
      </c>
      <c r="CO204" s="660" t="s">
        <v>462</v>
      </c>
      <c r="CP204" s="660" t="str">
        <f t="shared" ref="CP204" si="80">CP164</f>
        <v>Health Care</v>
      </c>
      <c r="CQ204" s="669">
        <v>43</v>
      </c>
      <c r="CR204" s="660" t="s">
        <v>644</v>
      </c>
      <c r="CS204" s="660" t="s">
        <v>156</v>
      </c>
      <c r="CT204" s="1002">
        <f>'Report 1'!$G$18</f>
        <v>0</v>
      </c>
      <c r="CU204" s="1003">
        <f>SUMIF('Report 4A'!$G$16:$G$95,$CQ204,'Report 4A'!$O$16:$O$95)</f>
        <v>0</v>
      </c>
      <c r="CV204" s="1004">
        <f t="shared" si="79"/>
        <v>0</v>
      </c>
      <c r="CX204" s="664" t="s">
        <v>463</v>
      </c>
      <c r="CY204" s="655" t="s">
        <v>289</v>
      </c>
      <c r="CZ204" s="655" t="str">
        <f>'Information Input'!$M$14</f>
        <v xml:space="preserve">      -      </v>
      </c>
      <c r="DA204" s="656">
        <f>'Information Input'!$H$35</f>
        <v>43555</v>
      </c>
      <c r="DB204" s="655" t="str">
        <f>'Information Input'!$J$22</f>
        <v>Quarterly</v>
      </c>
      <c r="DC204" s="670">
        <f>'Information Input'!$H$30</f>
        <v>43555</v>
      </c>
      <c r="DD204" s="671" t="str">
        <f t="shared" si="73"/>
        <v>201803</v>
      </c>
      <c r="DE204" s="659" t="s">
        <v>462</v>
      </c>
      <c r="DF204" s="659" t="s">
        <v>459</v>
      </c>
      <c r="DG204" s="662">
        <f>'Report 5K'!$O$55</f>
        <v>0</v>
      </c>
      <c r="DH204" s="668">
        <f>'Report 5K'!$O$56</f>
        <v>0</v>
      </c>
      <c r="DI204" s="662">
        <f>'Report 5K'!$O$57</f>
        <v>0</v>
      </c>
      <c r="DJ204" s="662">
        <f>'Report 5K'!$O$58</f>
        <v>0</v>
      </c>
      <c r="DK204" s="662">
        <f>'Report 5K'!$O$59</f>
        <v>0</v>
      </c>
      <c r="DL204" s="662">
        <f>'Report 5K'!$O$60</f>
        <v>0</v>
      </c>
      <c r="DM204" s="662">
        <f>'Report 5K'!$O$61</f>
        <v>0</v>
      </c>
      <c r="DN204" s="662">
        <f>'Report 5K'!$O$62</f>
        <v>0</v>
      </c>
      <c r="DO204" s="662">
        <f>'Report 5K'!$O$63</f>
        <v>0</v>
      </c>
      <c r="DP204" s="662">
        <f>'Report 5K'!$O$64</f>
        <v>0</v>
      </c>
      <c r="DQ204" s="662">
        <f>'Report 5K'!$O$65</f>
        <v>0</v>
      </c>
    </row>
    <row r="205" spans="2:121">
      <c r="B205" s="653" t="s">
        <v>463</v>
      </c>
      <c r="C205" s="654">
        <v>1</v>
      </c>
      <c r="D205" s="655" t="str">
        <f>'Information Input'!$M$14</f>
        <v xml:space="preserve">      -      </v>
      </c>
      <c r="E205" s="655" t="s">
        <v>26</v>
      </c>
      <c r="F205" s="656">
        <f t="shared" si="75"/>
        <v>43647</v>
      </c>
      <c r="G205" s="656">
        <f t="shared" si="76"/>
        <v>43738</v>
      </c>
      <c r="H205" s="656">
        <f>'Information Input'!$H$35</f>
        <v>43555</v>
      </c>
      <c r="I205" s="655" t="str">
        <f>'Information Input'!$J$22</f>
        <v>Quarterly</v>
      </c>
      <c r="J205" s="656">
        <f>'Information Input'!$H$30</f>
        <v>43555</v>
      </c>
      <c r="K205" s="655">
        <f>'Information Input'!$J$18</f>
        <v>2019</v>
      </c>
      <c r="L205" s="657" t="s">
        <v>365</v>
      </c>
      <c r="M205" s="658" t="s">
        <v>370</v>
      </c>
      <c r="N205" s="659" t="s">
        <v>462</v>
      </c>
      <c r="O205" s="660" t="s">
        <v>451</v>
      </c>
      <c r="P205" s="655">
        <v>53</v>
      </c>
      <c r="Q205" s="659" t="s">
        <v>30</v>
      </c>
      <c r="R205" s="659" t="s">
        <v>321</v>
      </c>
      <c r="S205" s="661">
        <f>'Report 1'!$E$18</f>
        <v>0</v>
      </c>
      <c r="T205" s="662">
        <f>'Report 1'!$E$73</f>
        <v>0</v>
      </c>
      <c r="U205" s="663">
        <f>'Report 1'!$E$159</f>
        <v>0</v>
      </c>
      <c r="AL205" s="664" t="s">
        <v>463</v>
      </c>
      <c r="AM205" s="665">
        <v>2</v>
      </c>
      <c r="AN205" s="665" t="str">
        <f>'Information Input'!$M$14</f>
        <v xml:space="preserve">      -      </v>
      </c>
      <c r="AO205" s="665" t="s">
        <v>28</v>
      </c>
      <c r="AP205" s="656">
        <f>'Information Input'!$H$33</f>
        <v>43466</v>
      </c>
      <c r="AQ205" s="656">
        <f>'Information Input'!$H$34</f>
        <v>43555</v>
      </c>
      <c r="AR205" s="656">
        <f>'Information Input'!$H$35</f>
        <v>43555</v>
      </c>
      <c r="AS205" s="665" t="str">
        <f>'Information Input'!$J$22</f>
        <v>Quarterly</v>
      </c>
      <c r="AT205" s="656">
        <f>'Information Input'!$H$30</f>
        <v>43555</v>
      </c>
      <c r="AU205" s="665">
        <f>'Information Input'!$J$18</f>
        <v>2019</v>
      </c>
      <c r="AV205" s="665">
        <v>208</v>
      </c>
      <c r="AW205" s="665" t="s">
        <v>370</v>
      </c>
      <c r="AX205" s="665" t="s">
        <v>462</v>
      </c>
      <c r="AY205" s="666" t="s">
        <v>446</v>
      </c>
      <c r="AZ205" s="665">
        <v>36</v>
      </c>
      <c r="BA205" s="667" t="s">
        <v>552</v>
      </c>
      <c r="BB205" s="661" t="s">
        <v>151</v>
      </c>
      <c r="BC205" s="668">
        <f>'Report 2'!$AJ$43</f>
        <v>0</v>
      </c>
      <c r="BD205" s="668">
        <f>'Report 2'!$AK$43</f>
        <v>0</v>
      </c>
      <c r="BE205" s="668">
        <f>'Report 2'!$AL$43</f>
        <v>0</v>
      </c>
      <c r="BF205" s="668">
        <f>'Report 2'!$AM$43</f>
        <v>0</v>
      </c>
      <c r="BG205" s="668">
        <f>'Report 2'!$AN$43</f>
        <v>0</v>
      </c>
      <c r="BH205" s="668">
        <f>'Report 2'!$AO$43</f>
        <v>0</v>
      </c>
      <c r="BI205" s="668">
        <f>'Report 2'!$AP$43</f>
        <v>0</v>
      </c>
      <c r="CC205" s="660" t="s">
        <v>463</v>
      </c>
      <c r="CD205" s="1000" t="s">
        <v>447</v>
      </c>
      <c r="CE205" s="1000" t="str">
        <f>'Information Input'!$M$14</f>
        <v xml:space="preserve">      -      </v>
      </c>
      <c r="CF205" s="669" t="s">
        <v>28</v>
      </c>
      <c r="CG205" s="670">
        <f>'Information Input'!$H$33</f>
        <v>43466</v>
      </c>
      <c r="CH205" s="670">
        <f>'Information Input'!$H$34</f>
        <v>43555</v>
      </c>
      <c r="CI205" s="670">
        <f>'Information Input'!$H$35</f>
        <v>43555</v>
      </c>
      <c r="CJ205" s="669" t="str">
        <f>'Information Input'!$J$22</f>
        <v>Quarterly</v>
      </c>
      <c r="CK205" s="670">
        <f>'Information Input'!$H$30</f>
        <v>43555</v>
      </c>
      <c r="CL205" s="669">
        <f>'Information Input'!$J$18</f>
        <v>2019</v>
      </c>
      <c r="CM205" s="1001" t="s">
        <v>365</v>
      </c>
      <c r="CN205" s="1000" t="s">
        <v>370</v>
      </c>
      <c r="CO205" s="660" t="s">
        <v>462</v>
      </c>
      <c r="CP205" s="660" t="str">
        <f t="shared" ref="CP205" si="81">CP165</f>
        <v>Additional Health Care</v>
      </c>
      <c r="CQ205" s="669">
        <v>45</v>
      </c>
      <c r="CR205" s="660" t="s">
        <v>166</v>
      </c>
      <c r="CS205" s="660" t="s">
        <v>268</v>
      </c>
      <c r="CT205" s="1002">
        <f>'Report 1'!$G$18</f>
        <v>0</v>
      </c>
      <c r="CU205" s="1003">
        <f>SUMIF('Report 4A'!$G$16:$G$95,$CQ205,'Report 4A'!$O$16:$O$95)</f>
        <v>0</v>
      </c>
      <c r="CV205" s="1004">
        <f t="shared" si="79"/>
        <v>0</v>
      </c>
      <c r="CX205" s="664" t="s">
        <v>463</v>
      </c>
      <c r="CY205" s="655" t="s">
        <v>289</v>
      </c>
      <c r="CZ205" s="655" t="str">
        <f>'Information Input'!$M$14</f>
        <v xml:space="preserve">      -      </v>
      </c>
      <c r="DA205" s="656">
        <f>'Information Input'!$H$35</f>
        <v>43555</v>
      </c>
      <c r="DB205" s="655" t="str">
        <f>'Information Input'!$J$22</f>
        <v>Quarterly</v>
      </c>
      <c r="DC205" s="670">
        <f>'Information Input'!$H$30</f>
        <v>43555</v>
      </c>
      <c r="DD205" s="671" t="str">
        <f t="shared" si="73"/>
        <v>201802</v>
      </c>
      <c r="DE205" s="659" t="s">
        <v>462</v>
      </c>
      <c r="DF205" s="659" t="s">
        <v>459</v>
      </c>
      <c r="DG205" s="662">
        <f>'Report 5K'!$P$55</f>
        <v>0</v>
      </c>
      <c r="DH205" s="668">
        <f>'Report 5K'!$P$56</f>
        <v>0</v>
      </c>
      <c r="DI205" s="662">
        <f>'Report 5K'!$P$57</f>
        <v>0</v>
      </c>
      <c r="DJ205" s="662">
        <f>'Report 5K'!$P$58</f>
        <v>0</v>
      </c>
      <c r="DK205" s="662">
        <f>'Report 5K'!$P$59</f>
        <v>0</v>
      </c>
      <c r="DL205" s="662">
        <f>'Report 5K'!$P$60</f>
        <v>0</v>
      </c>
      <c r="DM205" s="662">
        <f>'Report 5K'!$P$61</f>
        <v>0</v>
      </c>
      <c r="DN205" s="662">
        <f>'Report 5K'!$P$62</f>
        <v>0</v>
      </c>
      <c r="DO205" s="662">
        <f>'Report 5K'!$P$63</f>
        <v>0</v>
      </c>
      <c r="DP205" s="662">
        <f>'Report 5K'!$P$64</f>
        <v>0</v>
      </c>
      <c r="DQ205" s="662">
        <f>'Report 5K'!$P$65</f>
        <v>0</v>
      </c>
    </row>
    <row r="206" spans="2:121">
      <c r="B206" s="653" t="s">
        <v>463</v>
      </c>
      <c r="C206" s="654">
        <v>1</v>
      </c>
      <c r="D206" s="655" t="str">
        <f>'Information Input'!$M$14</f>
        <v xml:space="preserve">      -      </v>
      </c>
      <c r="E206" s="655" t="s">
        <v>26</v>
      </c>
      <c r="F206" s="656">
        <f t="shared" si="75"/>
        <v>43647</v>
      </c>
      <c r="G206" s="656">
        <f t="shared" si="76"/>
        <v>43738</v>
      </c>
      <c r="H206" s="656">
        <f>'Information Input'!$H$35</f>
        <v>43555</v>
      </c>
      <c r="I206" s="655" t="str">
        <f>'Information Input'!$J$22</f>
        <v>Quarterly</v>
      </c>
      <c r="J206" s="656">
        <f>'Information Input'!$H$30</f>
        <v>43555</v>
      </c>
      <c r="K206" s="655">
        <f>'Information Input'!$J$18</f>
        <v>2019</v>
      </c>
      <c r="L206" s="657" t="s">
        <v>365</v>
      </c>
      <c r="M206" s="658" t="s">
        <v>370</v>
      </c>
      <c r="N206" s="659" t="s">
        <v>462</v>
      </c>
      <c r="O206" s="660" t="s">
        <v>451</v>
      </c>
      <c r="P206" s="655">
        <v>54</v>
      </c>
      <c r="Q206" s="659" t="s">
        <v>31</v>
      </c>
      <c r="R206" s="659" t="s">
        <v>321</v>
      </c>
      <c r="S206" s="661">
        <f>'Report 1'!$E$18</f>
        <v>0</v>
      </c>
      <c r="T206" s="662">
        <f>'Report 1'!$E$74</f>
        <v>0</v>
      </c>
      <c r="U206" s="663">
        <f>'Report 1'!$E$160</f>
        <v>0</v>
      </c>
      <c r="AL206" s="664" t="s">
        <v>463</v>
      </c>
      <c r="AM206" s="665">
        <v>2</v>
      </c>
      <c r="AN206" s="665" t="str">
        <f>'Information Input'!$M$14</f>
        <v xml:space="preserve">      -      </v>
      </c>
      <c r="AO206" s="665" t="s">
        <v>28</v>
      </c>
      <c r="AP206" s="656">
        <f>'Information Input'!$H$33</f>
        <v>43466</v>
      </c>
      <c r="AQ206" s="656">
        <f>'Information Input'!$H$34</f>
        <v>43555</v>
      </c>
      <c r="AR206" s="656">
        <f>'Information Input'!$H$35</f>
        <v>43555</v>
      </c>
      <c r="AS206" s="665" t="str">
        <f>'Information Input'!$J$22</f>
        <v>Quarterly</v>
      </c>
      <c r="AT206" s="656">
        <f>'Information Input'!$H$30</f>
        <v>43555</v>
      </c>
      <c r="AU206" s="665">
        <f>'Information Input'!$J$18</f>
        <v>2019</v>
      </c>
      <c r="AV206" s="665">
        <v>208</v>
      </c>
      <c r="AW206" s="665" t="s">
        <v>370</v>
      </c>
      <c r="AX206" s="665" t="s">
        <v>462</v>
      </c>
      <c r="AY206" s="666" t="s">
        <v>446</v>
      </c>
      <c r="AZ206" s="665">
        <v>37</v>
      </c>
      <c r="BA206" s="667" t="s">
        <v>553</v>
      </c>
      <c r="BB206" s="661" t="s">
        <v>152</v>
      </c>
      <c r="BC206" s="668">
        <f>'Report 2'!$AJ$44</f>
        <v>0</v>
      </c>
      <c r="BD206" s="668">
        <f>'Report 2'!$AK$44</f>
        <v>0</v>
      </c>
      <c r="BE206" s="668">
        <f>'Report 2'!$AL$44</f>
        <v>0</v>
      </c>
      <c r="BF206" s="668">
        <f>'Report 2'!$AM$44</f>
        <v>0</v>
      </c>
      <c r="BG206" s="668">
        <f>'Report 2'!$AN$44</f>
        <v>0</v>
      </c>
      <c r="BH206" s="668">
        <f>'Report 2'!$AO$44</f>
        <v>0</v>
      </c>
      <c r="BI206" s="668">
        <f>'Report 2'!$AP$44</f>
        <v>0</v>
      </c>
      <c r="CC206" s="660" t="s">
        <v>463</v>
      </c>
      <c r="CD206" s="1000" t="s">
        <v>447</v>
      </c>
      <c r="CE206" s="1000" t="str">
        <f>'Information Input'!$M$14</f>
        <v xml:space="preserve">      -      </v>
      </c>
      <c r="CF206" s="669" t="s">
        <v>28</v>
      </c>
      <c r="CG206" s="670">
        <f>'Information Input'!$H$33</f>
        <v>43466</v>
      </c>
      <c r="CH206" s="670">
        <f>'Information Input'!$H$34</f>
        <v>43555</v>
      </c>
      <c r="CI206" s="670">
        <f>'Information Input'!$H$35</f>
        <v>43555</v>
      </c>
      <c r="CJ206" s="669" t="str">
        <f>'Information Input'!$J$22</f>
        <v>Quarterly</v>
      </c>
      <c r="CK206" s="670">
        <f>'Information Input'!$H$30</f>
        <v>43555</v>
      </c>
      <c r="CL206" s="669">
        <f>'Information Input'!$J$18</f>
        <v>2019</v>
      </c>
      <c r="CM206" s="1001" t="s">
        <v>365</v>
      </c>
      <c r="CN206" s="1000" t="s">
        <v>370</v>
      </c>
      <c r="CO206" s="660" t="s">
        <v>462</v>
      </c>
      <c r="CP206" s="660" t="str">
        <f t="shared" si="77"/>
        <v>Additional Health Care</v>
      </c>
      <c r="CQ206" s="669">
        <v>46</v>
      </c>
      <c r="CR206" s="660" t="s">
        <v>555</v>
      </c>
      <c r="CS206" s="660" t="s">
        <v>268</v>
      </c>
      <c r="CT206" s="1002">
        <f>'Report 1'!$G$18</f>
        <v>0</v>
      </c>
      <c r="CU206" s="1003">
        <f>SUMIF('Report 4A'!$G$16:$G$95,$CQ206,'Report 4A'!$O$16:$O$95)</f>
        <v>0</v>
      </c>
      <c r="CV206" s="1004">
        <f t="shared" si="74"/>
        <v>0</v>
      </c>
      <c r="CX206" s="664" t="s">
        <v>463</v>
      </c>
      <c r="CY206" s="655" t="s">
        <v>289</v>
      </c>
      <c r="CZ206" s="655" t="str">
        <f>'Information Input'!$M$14</f>
        <v xml:space="preserve">      -      </v>
      </c>
      <c r="DA206" s="656">
        <f>'Information Input'!$H$35</f>
        <v>43555</v>
      </c>
      <c r="DB206" s="655" t="str">
        <f>'Information Input'!$J$22</f>
        <v>Quarterly</v>
      </c>
      <c r="DC206" s="670">
        <f>'Information Input'!$H$30</f>
        <v>43555</v>
      </c>
      <c r="DD206" s="671" t="str">
        <f t="shared" si="73"/>
        <v>201801</v>
      </c>
      <c r="DE206" s="659" t="s">
        <v>462</v>
      </c>
      <c r="DF206" s="659" t="s">
        <v>459</v>
      </c>
      <c r="DG206" s="662">
        <f>'Report 5K'!$Q$55</f>
        <v>0</v>
      </c>
      <c r="DH206" s="668">
        <f>'Report 5K'!$Q$56</f>
        <v>0</v>
      </c>
      <c r="DI206" s="662">
        <f>'Report 5K'!$Q$57</f>
        <v>0</v>
      </c>
      <c r="DJ206" s="662">
        <f>'Report 5K'!$Q$58</f>
        <v>0</v>
      </c>
      <c r="DK206" s="662">
        <f>'Report 5K'!$Q$59</f>
        <v>0</v>
      </c>
      <c r="DL206" s="662">
        <f>'Report 5K'!$Q$60</f>
        <v>0</v>
      </c>
      <c r="DM206" s="662">
        <f>'Report 5K'!$Q$61</f>
        <v>0</v>
      </c>
      <c r="DN206" s="662">
        <f>'Report 5K'!$Q$62</f>
        <v>0</v>
      </c>
      <c r="DO206" s="662">
        <f>'Report 5K'!$Q$63</f>
        <v>0</v>
      </c>
      <c r="DP206" s="662">
        <f>'Report 5K'!$Q$64</f>
        <v>0</v>
      </c>
      <c r="DQ206" s="662">
        <f>'Report 5K'!$Q$65</f>
        <v>0</v>
      </c>
    </row>
    <row r="207" spans="2:121">
      <c r="B207" s="653" t="s">
        <v>463</v>
      </c>
      <c r="C207" s="654">
        <v>1</v>
      </c>
      <c r="D207" s="655" t="str">
        <f>'Information Input'!$M$14</f>
        <v xml:space="preserve">      -      </v>
      </c>
      <c r="E207" s="655" t="s">
        <v>26</v>
      </c>
      <c r="F207" s="656">
        <f t="shared" si="75"/>
        <v>43647</v>
      </c>
      <c r="G207" s="656">
        <f t="shared" si="76"/>
        <v>43738</v>
      </c>
      <c r="H207" s="656">
        <f>'Information Input'!$H$35</f>
        <v>43555</v>
      </c>
      <c r="I207" s="655" t="str">
        <f>'Information Input'!$J$22</f>
        <v>Quarterly</v>
      </c>
      <c r="J207" s="656">
        <f>'Information Input'!$H$30</f>
        <v>43555</v>
      </c>
      <c r="K207" s="655">
        <f>'Information Input'!$J$18</f>
        <v>2019</v>
      </c>
      <c r="L207" s="657" t="s">
        <v>365</v>
      </c>
      <c r="M207" s="658" t="s">
        <v>370</v>
      </c>
      <c r="N207" s="659" t="s">
        <v>462</v>
      </c>
      <c r="O207" s="660" t="s">
        <v>451</v>
      </c>
      <c r="P207" s="655">
        <v>55</v>
      </c>
      <c r="Q207" s="659" t="s">
        <v>395</v>
      </c>
      <c r="R207" s="659" t="s">
        <v>321</v>
      </c>
      <c r="S207" s="661">
        <f>'Report 1'!$E$18</f>
        <v>0</v>
      </c>
      <c r="T207" s="662">
        <f>'Report 1'!$E$75</f>
        <v>0</v>
      </c>
      <c r="U207" s="663">
        <f>'Report 1'!$E$161</f>
        <v>0</v>
      </c>
      <c r="AL207" s="664" t="s">
        <v>463</v>
      </c>
      <c r="AM207" s="665">
        <v>2</v>
      </c>
      <c r="AN207" s="665" t="str">
        <f>'Information Input'!$M$14</f>
        <v xml:space="preserve">      -      </v>
      </c>
      <c r="AO207" s="665" t="s">
        <v>28</v>
      </c>
      <c r="AP207" s="656">
        <f>'Information Input'!$H$33</f>
        <v>43466</v>
      </c>
      <c r="AQ207" s="656">
        <f>'Information Input'!$H$34</f>
        <v>43555</v>
      </c>
      <c r="AR207" s="656">
        <f>'Information Input'!$H$35</f>
        <v>43555</v>
      </c>
      <c r="AS207" s="665" t="str">
        <f>'Information Input'!$J$22</f>
        <v>Quarterly</v>
      </c>
      <c r="AT207" s="656">
        <f>'Information Input'!$H$30</f>
        <v>43555</v>
      </c>
      <c r="AU207" s="665">
        <f>'Information Input'!$J$18</f>
        <v>2019</v>
      </c>
      <c r="AV207" s="665">
        <v>208</v>
      </c>
      <c r="AW207" s="665" t="s">
        <v>370</v>
      </c>
      <c r="AX207" s="665" t="s">
        <v>462</v>
      </c>
      <c r="AY207" s="666" t="s">
        <v>446</v>
      </c>
      <c r="AZ207" s="665">
        <v>38</v>
      </c>
      <c r="BA207" s="667" t="s">
        <v>554</v>
      </c>
      <c r="BB207" s="661" t="s">
        <v>156</v>
      </c>
      <c r="BC207" s="668">
        <f>'Report 2'!$AJ$45</f>
        <v>0</v>
      </c>
      <c r="BD207" s="668">
        <f>'Report 2'!$AK$45</f>
        <v>0</v>
      </c>
      <c r="BE207" s="668">
        <f>'Report 2'!$AL$45</f>
        <v>0</v>
      </c>
      <c r="BF207" s="668">
        <f>'Report 2'!$AM$45</f>
        <v>0</v>
      </c>
      <c r="BG207" s="668">
        <f>'Report 2'!$AN$45</f>
        <v>0</v>
      </c>
      <c r="BH207" s="668">
        <f>'Report 2'!$AO$45</f>
        <v>0</v>
      </c>
      <c r="BI207" s="668">
        <f>'Report 2'!$AP$45</f>
        <v>0</v>
      </c>
      <c r="CC207" s="660" t="s">
        <v>463</v>
      </c>
      <c r="CD207" s="1000" t="s">
        <v>447</v>
      </c>
      <c r="CE207" s="1000" t="str">
        <f>'Information Input'!$M$14</f>
        <v xml:space="preserve">      -      </v>
      </c>
      <c r="CF207" s="669" t="s">
        <v>28</v>
      </c>
      <c r="CG207" s="670">
        <f>'Information Input'!$H$33</f>
        <v>43466</v>
      </c>
      <c r="CH207" s="670">
        <f>'Information Input'!$H$34</f>
        <v>43555</v>
      </c>
      <c r="CI207" s="670">
        <f>'Information Input'!$H$35</f>
        <v>43555</v>
      </c>
      <c r="CJ207" s="669" t="str">
        <f>'Information Input'!$J$22</f>
        <v>Quarterly</v>
      </c>
      <c r="CK207" s="670">
        <f>'Information Input'!$H$30</f>
        <v>43555</v>
      </c>
      <c r="CL207" s="669">
        <f>'Information Input'!$J$18</f>
        <v>2019</v>
      </c>
      <c r="CM207" s="1001" t="s">
        <v>365</v>
      </c>
      <c r="CN207" s="1000" t="s">
        <v>370</v>
      </c>
      <c r="CO207" s="660" t="s">
        <v>462</v>
      </c>
      <c r="CP207" s="660" t="str">
        <f t="shared" si="77"/>
        <v>Additional Health Care</v>
      </c>
      <c r="CQ207" s="669">
        <v>47</v>
      </c>
      <c r="CR207" s="660" t="s">
        <v>293</v>
      </c>
      <c r="CS207" s="660" t="s">
        <v>268</v>
      </c>
      <c r="CT207" s="1002">
        <f>'Report 1'!$G$18</f>
        <v>0</v>
      </c>
      <c r="CU207" s="1003">
        <f>SUMIF('Report 4A'!$G$16:$G$95,$CQ207,'Report 4A'!$O$16:$O$95)</f>
        <v>0</v>
      </c>
      <c r="CV207" s="1004">
        <f t="shared" si="74"/>
        <v>0</v>
      </c>
      <c r="CX207" s="664" t="s">
        <v>463</v>
      </c>
      <c r="CY207" s="655" t="s">
        <v>289</v>
      </c>
      <c r="CZ207" s="655" t="str">
        <f>'Information Input'!$M$14</f>
        <v xml:space="preserve">      -      </v>
      </c>
      <c r="DA207" s="670">
        <f>'Information Input'!$H$35</f>
        <v>43555</v>
      </c>
      <c r="DB207" s="655" t="str">
        <f>'Information Input'!$J$22</f>
        <v>Quarterly</v>
      </c>
      <c r="DC207" s="670">
        <f>'Information Input'!$H$30</f>
        <v>43555</v>
      </c>
      <c r="DD207" s="671" t="str">
        <f t="shared" si="73"/>
        <v>201712</v>
      </c>
      <c r="DE207" s="659" t="s">
        <v>462</v>
      </c>
      <c r="DF207" s="659" t="s">
        <v>459</v>
      </c>
      <c r="DG207" s="662">
        <f>'Report 5K'!$R$55</f>
        <v>0</v>
      </c>
      <c r="DH207" s="668">
        <f>'Report 5K'!$R$56</f>
        <v>0</v>
      </c>
      <c r="DI207" s="662">
        <f>'Report 5K'!$R$57</f>
        <v>0</v>
      </c>
      <c r="DJ207" s="662">
        <f>'Report 5K'!$R$58</f>
        <v>0</v>
      </c>
      <c r="DK207" s="662">
        <f>'Report 5K'!$R$59</f>
        <v>0</v>
      </c>
      <c r="DL207" s="662">
        <f>'Report 5K'!$R$60</f>
        <v>0</v>
      </c>
      <c r="DM207" s="662">
        <f>'Report 5K'!$R$61</f>
        <v>0</v>
      </c>
      <c r="DN207" s="662">
        <f>'Report 5K'!$R$62</f>
        <v>0</v>
      </c>
      <c r="DO207" s="662">
        <f>'Report 5K'!$R$63</f>
        <v>0</v>
      </c>
      <c r="DP207" s="662">
        <f>'Report 5K'!$R$64</f>
        <v>0</v>
      </c>
      <c r="DQ207" s="662">
        <f>'Report 5K'!$R$65</f>
        <v>0</v>
      </c>
    </row>
    <row r="208" spans="2:121">
      <c r="B208" s="653" t="s">
        <v>463</v>
      </c>
      <c r="C208" s="654">
        <v>1</v>
      </c>
      <c r="D208" s="655" t="str">
        <f>'Information Input'!$M$14</f>
        <v xml:space="preserve">      -      </v>
      </c>
      <c r="E208" s="655" t="s">
        <v>26</v>
      </c>
      <c r="F208" s="656">
        <f t="shared" si="75"/>
        <v>43647</v>
      </c>
      <c r="G208" s="656">
        <f t="shared" si="76"/>
        <v>43738</v>
      </c>
      <c r="H208" s="656">
        <f>'Information Input'!$H$35</f>
        <v>43555</v>
      </c>
      <c r="I208" s="655" t="str">
        <f>'Information Input'!$J$22</f>
        <v>Quarterly</v>
      </c>
      <c r="J208" s="656">
        <f>'Information Input'!$H$30</f>
        <v>43555</v>
      </c>
      <c r="K208" s="655">
        <f>'Information Input'!$J$18</f>
        <v>2019</v>
      </c>
      <c r="L208" s="657" t="s">
        <v>365</v>
      </c>
      <c r="M208" s="658" t="s">
        <v>370</v>
      </c>
      <c r="N208" s="659" t="s">
        <v>462</v>
      </c>
      <c r="O208" s="660" t="s">
        <v>451</v>
      </c>
      <c r="P208" s="655">
        <v>56</v>
      </c>
      <c r="Q208" s="659" t="s">
        <v>118</v>
      </c>
      <c r="R208" s="659" t="s">
        <v>268</v>
      </c>
      <c r="S208" s="661">
        <f>'Report 1'!$E$18</f>
        <v>0</v>
      </c>
      <c r="T208" s="662">
        <f>'Report 1'!$E$76</f>
        <v>0</v>
      </c>
      <c r="U208" s="663">
        <f>'Report 1'!$E$162</f>
        <v>0</v>
      </c>
      <c r="AL208" s="664" t="s">
        <v>463</v>
      </c>
      <c r="AM208" s="665">
        <v>2</v>
      </c>
      <c r="AN208" s="665" t="str">
        <f>'Information Input'!$M$14</f>
        <v xml:space="preserve">      -      </v>
      </c>
      <c r="AO208" s="665" t="s">
        <v>28</v>
      </c>
      <c r="AP208" s="656">
        <f>'Information Input'!$H$33</f>
        <v>43466</v>
      </c>
      <c r="AQ208" s="656">
        <f>'Information Input'!$H$34</f>
        <v>43555</v>
      </c>
      <c r="AR208" s="656">
        <f>'Information Input'!$H$35</f>
        <v>43555</v>
      </c>
      <c r="AS208" s="665" t="str">
        <f>'Information Input'!$J$22</f>
        <v>Quarterly</v>
      </c>
      <c r="AT208" s="656">
        <f>'Information Input'!$H$30</f>
        <v>43555</v>
      </c>
      <c r="AU208" s="665">
        <f>'Information Input'!$J$18</f>
        <v>2019</v>
      </c>
      <c r="AV208" s="665">
        <v>208</v>
      </c>
      <c r="AW208" s="665" t="s">
        <v>370</v>
      </c>
      <c r="AX208" s="665" t="s">
        <v>462</v>
      </c>
      <c r="AY208" s="666" t="s">
        <v>446</v>
      </c>
      <c r="AZ208" s="665">
        <v>39</v>
      </c>
      <c r="BA208" s="659" t="s">
        <v>649</v>
      </c>
      <c r="BB208" s="661" t="s">
        <v>156</v>
      </c>
      <c r="BC208" s="668">
        <f>'Report 2'!$AJ$46</f>
        <v>0</v>
      </c>
      <c r="BD208" s="668">
        <f>'Report 2'!$AK$46</f>
        <v>0</v>
      </c>
      <c r="BE208" s="668">
        <f>'Report 2'!$AL$46</f>
        <v>0</v>
      </c>
      <c r="BF208" s="668">
        <f>'Report 2'!$AM$46</f>
        <v>0</v>
      </c>
      <c r="BG208" s="668">
        <f>'Report 2'!$AN$46</f>
        <v>0</v>
      </c>
      <c r="BH208" s="668">
        <f>'Report 2'!$AO$46</f>
        <v>0</v>
      </c>
      <c r="BI208" s="668">
        <f>'Report 2'!$AP$46</f>
        <v>0</v>
      </c>
      <c r="CC208" s="660" t="s">
        <v>463</v>
      </c>
      <c r="CD208" s="1000" t="s">
        <v>447</v>
      </c>
      <c r="CE208" s="1000" t="str">
        <f>'Information Input'!$M$14</f>
        <v xml:space="preserve">      -      </v>
      </c>
      <c r="CF208" s="669" t="s">
        <v>28</v>
      </c>
      <c r="CG208" s="670">
        <f>'Information Input'!$H$33</f>
        <v>43466</v>
      </c>
      <c r="CH208" s="670">
        <f>'Information Input'!$H$34</f>
        <v>43555</v>
      </c>
      <c r="CI208" s="670">
        <f>'Information Input'!$H$35</f>
        <v>43555</v>
      </c>
      <c r="CJ208" s="669" t="str">
        <f>'Information Input'!$J$22</f>
        <v>Quarterly</v>
      </c>
      <c r="CK208" s="670">
        <f>'Information Input'!$H$30</f>
        <v>43555</v>
      </c>
      <c r="CL208" s="669">
        <f>'Information Input'!$J$18</f>
        <v>2019</v>
      </c>
      <c r="CM208" s="1001" t="s">
        <v>365</v>
      </c>
      <c r="CN208" s="1000" t="s">
        <v>370</v>
      </c>
      <c r="CO208" s="660" t="s">
        <v>462</v>
      </c>
      <c r="CP208" s="660" t="str">
        <f t="shared" si="77"/>
        <v>Additional Health Care</v>
      </c>
      <c r="CQ208" s="669">
        <v>48</v>
      </c>
      <c r="CR208" s="660" t="s">
        <v>556</v>
      </c>
      <c r="CS208" s="660" t="s">
        <v>268</v>
      </c>
      <c r="CT208" s="1002">
        <f>'Report 1'!$G$18</f>
        <v>0</v>
      </c>
      <c r="CU208" s="1003">
        <f>SUMIF('Report 4A'!$G$16:$G$95,$CQ208,'Report 4A'!$O$16:$O$95)</f>
        <v>0</v>
      </c>
      <c r="CV208" s="1004">
        <f t="shared" si="74"/>
        <v>0</v>
      </c>
      <c r="CX208" s="664" t="s">
        <v>463</v>
      </c>
      <c r="CY208" s="655" t="s">
        <v>289</v>
      </c>
      <c r="CZ208" s="655" t="str">
        <f>'Information Input'!$M$14</f>
        <v xml:space="preserve">      -      </v>
      </c>
      <c r="DA208" s="656">
        <f>'Information Input'!$H$35</f>
        <v>43555</v>
      </c>
      <c r="DB208" s="655" t="str">
        <f>'Information Input'!$J$22</f>
        <v>Quarterly</v>
      </c>
      <c r="DC208" s="670">
        <f>'Information Input'!$H$30</f>
        <v>43555</v>
      </c>
      <c r="DD208" s="671" t="str">
        <f t="shared" si="73"/>
        <v>201711</v>
      </c>
      <c r="DE208" s="659" t="s">
        <v>462</v>
      </c>
      <c r="DF208" s="659" t="s">
        <v>459</v>
      </c>
      <c r="DG208" s="662">
        <f>'Report 5K'!$S$55</f>
        <v>0</v>
      </c>
      <c r="DH208" s="668">
        <f>'Report 5K'!$S$56</f>
        <v>0</v>
      </c>
      <c r="DI208" s="662">
        <f>'Report 5K'!$S$57</f>
        <v>0</v>
      </c>
      <c r="DJ208" s="662">
        <f>'Report 5K'!$S$58</f>
        <v>0</v>
      </c>
      <c r="DK208" s="662">
        <f>'Report 5K'!$S$59</f>
        <v>0</v>
      </c>
      <c r="DL208" s="662">
        <f>'Report 5K'!$S$60</f>
        <v>0</v>
      </c>
      <c r="DM208" s="662">
        <f>'Report 5K'!$S$61</f>
        <v>0</v>
      </c>
      <c r="DN208" s="662">
        <f>'Report 5K'!$S$62</f>
        <v>0</v>
      </c>
      <c r="DO208" s="662">
        <f>'Report 5K'!$S$63</f>
        <v>0</v>
      </c>
      <c r="DP208" s="662">
        <f>'Report 5K'!$S$64</f>
        <v>0</v>
      </c>
      <c r="DQ208" s="662">
        <f>'Report 5K'!$S$65</f>
        <v>0</v>
      </c>
    </row>
    <row r="209" spans="2:121">
      <c r="B209" s="653" t="s">
        <v>463</v>
      </c>
      <c r="C209" s="654">
        <v>1</v>
      </c>
      <c r="D209" s="655" t="str">
        <f>'Information Input'!$M$14</f>
        <v xml:space="preserve">      -      </v>
      </c>
      <c r="E209" s="655" t="s">
        <v>26</v>
      </c>
      <c r="F209" s="656">
        <f t="shared" si="75"/>
        <v>43647</v>
      </c>
      <c r="G209" s="656">
        <f t="shared" si="76"/>
        <v>43738</v>
      </c>
      <c r="H209" s="656">
        <f>'Information Input'!$H$35</f>
        <v>43555</v>
      </c>
      <c r="I209" s="655" t="str">
        <f>'Information Input'!$J$22</f>
        <v>Quarterly</v>
      </c>
      <c r="J209" s="656">
        <f>'Information Input'!$H$30</f>
        <v>43555</v>
      </c>
      <c r="K209" s="655">
        <f>'Information Input'!$J$18</f>
        <v>2019</v>
      </c>
      <c r="L209" s="657" t="s">
        <v>365</v>
      </c>
      <c r="M209" s="658" t="s">
        <v>370</v>
      </c>
      <c r="N209" s="659" t="s">
        <v>462</v>
      </c>
      <c r="O209" s="660" t="s">
        <v>449</v>
      </c>
      <c r="P209" s="655">
        <v>57</v>
      </c>
      <c r="Q209" s="659" t="s">
        <v>394</v>
      </c>
      <c r="R209" s="660" t="s">
        <v>268</v>
      </c>
      <c r="S209" s="661">
        <f>'Report 1'!$E$18</f>
        <v>0</v>
      </c>
      <c r="T209" s="662">
        <f>'Report 1'!$E$77</f>
        <v>0</v>
      </c>
      <c r="U209" s="663">
        <f>'Report 1'!$E$163</f>
        <v>0</v>
      </c>
      <c r="AL209" s="664" t="s">
        <v>463</v>
      </c>
      <c r="AM209" s="665">
        <v>2</v>
      </c>
      <c r="AN209" s="665" t="str">
        <f>'Information Input'!$M$14</f>
        <v xml:space="preserve">      -      </v>
      </c>
      <c r="AO209" s="665" t="s">
        <v>28</v>
      </c>
      <c r="AP209" s="656">
        <f>'Information Input'!$H$33</f>
        <v>43466</v>
      </c>
      <c r="AQ209" s="656">
        <f>'Information Input'!$H$34</f>
        <v>43555</v>
      </c>
      <c r="AR209" s="656">
        <f>'Information Input'!$H$35</f>
        <v>43555</v>
      </c>
      <c r="AS209" s="665" t="str">
        <f>'Information Input'!$J$22</f>
        <v>Quarterly</v>
      </c>
      <c r="AT209" s="656">
        <f>'Information Input'!$H$30</f>
        <v>43555</v>
      </c>
      <c r="AU209" s="665">
        <f>'Information Input'!$J$18</f>
        <v>2019</v>
      </c>
      <c r="AV209" s="665">
        <v>208</v>
      </c>
      <c r="AW209" s="665" t="s">
        <v>370</v>
      </c>
      <c r="AX209" s="665" t="s">
        <v>462</v>
      </c>
      <c r="AY209" s="666" t="s">
        <v>446</v>
      </c>
      <c r="AZ209" s="665">
        <v>40</v>
      </c>
      <c r="BA209" s="659" t="s">
        <v>650</v>
      </c>
      <c r="BB209" s="661" t="s">
        <v>158</v>
      </c>
      <c r="BC209" s="668">
        <f>'Report 2'!$AJ$47</f>
        <v>0</v>
      </c>
      <c r="BD209" s="668">
        <f>'Report 2'!$AK$47</f>
        <v>0</v>
      </c>
      <c r="BE209" s="668">
        <f>'Report 2'!$AL$47</f>
        <v>0</v>
      </c>
      <c r="BF209" s="668">
        <f>'Report 2'!$AM$47</f>
        <v>0</v>
      </c>
      <c r="BG209" s="668">
        <f>'Report 2'!$AN$47</f>
        <v>0</v>
      </c>
      <c r="BH209" s="668">
        <f>'Report 2'!$AO$47</f>
        <v>0</v>
      </c>
      <c r="BI209" s="668">
        <f>'Report 2'!$AP$47</f>
        <v>0</v>
      </c>
      <c r="CC209" s="660" t="s">
        <v>463</v>
      </c>
      <c r="CD209" s="1000" t="s">
        <v>447</v>
      </c>
      <c r="CE209" s="1000" t="str">
        <f>'Information Input'!$M$14</f>
        <v xml:space="preserve">      -      </v>
      </c>
      <c r="CF209" s="669" t="s">
        <v>28</v>
      </c>
      <c r="CG209" s="670">
        <f>'Information Input'!$H$33</f>
        <v>43466</v>
      </c>
      <c r="CH209" s="670">
        <f>'Information Input'!$H$34</f>
        <v>43555</v>
      </c>
      <c r="CI209" s="670">
        <f>'Information Input'!$H$35</f>
        <v>43555</v>
      </c>
      <c r="CJ209" s="669" t="str">
        <f>'Information Input'!$J$22</f>
        <v>Quarterly</v>
      </c>
      <c r="CK209" s="670">
        <f>'Information Input'!$H$30</f>
        <v>43555</v>
      </c>
      <c r="CL209" s="669">
        <f>'Information Input'!$J$18</f>
        <v>2019</v>
      </c>
      <c r="CM209" s="1001" t="s">
        <v>365</v>
      </c>
      <c r="CN209" s="1000" t="s">
        <v>370</v>
      </c>
      <c r="CO209" s="660" t="s">
        <v>462</v>
      </c>
      <c r="CP209" s="660" t="str">
        <f t="shared" si="77"/>
        <v>Additional Health Care</v>
      </c>
      <c r="CQ209" s="669">
        <v>49</v>
      </c>
      <c r="CR209" s="660" t="s">
        <v>392</v>
      </c>
      <c r="CS209" s="660" t="s">
        <v>268</v>
      </c>
      <c r="CT209" s="1002">
        <f>'Report 1'!$G$18</f>
        <v>0</v>
      </c>
      <c r="CU209" s="1003">
        <f>SUMIF('Report 4A'!$G$16:$G$95,$CQ209,'Report 4A'!$O$16:$O$95)</f>
        <v>0</v>
      </c>
      <c r="CV209" s="1004">
        <f t="shared" si="74"/>
        <v>0</v>
      </c>
      <c r="CX209" s="664" t="s">
        <v>463</v>
      </c>
      <c r="CY209" s="655" t="s">
        <v>289</v>
      </c>
      <c r="CZ209" s="655" t="str">
        <f>'Information Input'!$M$14</f>
        <v xml:space="preserve">      -      </v>
      </c>
      <c r="DA209" s="656">
        <f>'Information Input'!$H$35</f>
        <v>43555</v>
      </c>
      <c r="DB209" s="655" t="str">
        <f>'Information Input'!$J$22</f>
        <v>Quarterly</v>
      </c>
      <c r="DC209" s="670">
        <f>'Information Input'!$H$30</f>
        <v>43555</v>
      </c>
      <c r="DD209" s="671" t="str">
        <f t="shared" si="73"/>
        <v>201710</v>
      </c>
      <c r="DE209" s="659" t="s">
        <v>462</v>
      </c>
      <c r="DF209" s="659" t="s">
        <v>459</v>
      </c>
      <c r="DG209" s="662">
        <f>'Report 5K'!$T$55</f>
        <v>0</v>
      </c>
      <c r="DH209" s="668">
        <f>'Report 5K'!$T$56</f>
        <v>0</v>
      </c>
      <c r="DI209" s="662">
        <f>'Report 5K'!$T$57</f>
        <v>0</v>
      </c>
      <c r="DJ209" s="662">
        <f>'Report 5K'!$T$58</f>
        <v>0</v>
      </c>
      <c r="DK209" s="662">
        <f>'Report 5K'!$T$59</f>
        <v>0</v>
      </c>
      <c r="DL209" s="662">
        <f>'Report 5K'!$T$60</f>
        <v>0</v>
      </c>
      <c r="DM209" s="662">
        <f>'Report 5K'!$T$61</f>
        <v>0</v>
      </c>
      <c r="DN209" s="662">
        <f>'Report 5K'!$T$62</f>
        <v>0</v>
      </c>
      <c r="DO209" s="662">
        <f>'Report 5K'!$T$63</f>
        <v>0</v>
      </c>
      <c r="DP209" s="662">
        <f>'Report 5K'!$T$64</f>
        <v>0</v>
      </c>
      <c r="DQ209" s="662">
        <f>'Report 5K'!$T$65</f>
        <v>0</v>
      </c>
    </row>
    <row r="210" spans="2:121">
      <c r="B210" s="653" t="s">
        <v>463</v>
      </c>
      <c r="C210" s="654">
        <v>1</v>
      </c>
      <c r="D210" s="655" t="str">
        <f>'Information Input'!$M$14</f>
        <v xml:space="preserve">      -      </v>
      </c>
      <c r="E210" s="655" t="s">
        <v>26</v>
      </c>
      <c r="F210" s="656">
        <f t="shared" si="75"/>
        <v>43647</v>
      </c>
      <c r="G210" s="656">
        <f t="shared" si="76"/>
        <v>43738</v>
      </c>
      <c r="H210" s="656">
        <f>'Information Input'!$H$35</f>
        <v>43555</v>
      </c>
      <c r="I210" s="655" t="str">
        <f>'Information Input'!$J$22</f>
        <v>Quarterly</v>
      </c>
      <c r="J210" s="656">
        <f>'Information Input'!$H$30</f>
        <v>43555</v>
      </c>
      <c r="K210" s="655">
        <f>'Information Input'!$J$18</f>
        <v>2019</v>
      </c>
      <c r="L210" s="657" t="s">
        <v>365</v>
      </c>
      <c r="M210" s="658" t="s">
        <v>370</v>
      </c>
      <c r="N210" s="659" t="s">
        <v>462</v>
      </c>
      <c r="O210" s="660" t="s">
        <v>452</v>
      </c>
      <c r="P210" s="655">
        <v>58</v>
      </c>
      <c r="Q210" s="659" t="s">
        <v>19</v>
      </c>
      <c r="R210" s="660" t="s">
        <v>268</v>
      </c>
      <c r="S210" s="661">
        <f>'Report 1'!$E$18</f>
        <v>0</v>
      </c>
      <c r="T210" s="662">
        <f>'Report 1'!$E$79</f>
        <v>0</v>
      </c>
      <c r="U210" s="663">
        <f>'Report 1'!$E$165</f>
        <v>0</v>
      </c>
      <c r="AL210" s="664" t="s">
        <v>463</v>
      </c>
      <c r="AM210" s="665">
        <v>2</v>
      </c>
      <c r="AN210" s="665" t="str">
        <f>'Information Input'!$M$14</f>
        <v xml:space="preserve">      -      </v>
      </c>
      <c r="AO210" s="665" t="s">
        <v>28</v>
      </c>
      <c r="AP210" s="656">
        <f>'Information Input'!$H$33</f>
        <v>43466</v>
      </c>
      <c r="AQ210" s="656">
        <f>'Information Input'!$H$34</f>
        <v>43555</v>
      </c>
      <c r="AR210" s="656">
        <f>'Information Input'!$H$35</f>
        <v>43555</v>
      </c>
      <c r="AS210" s="665" t="str">
        <f>'Information Input'!$J$22</f>
        <v>Quarterly</v>
      </c>
      <c r="AT210" s="656">
        <f>'Information Input'!$H$30</f>
        <v>43555</v>
      </c>
      <c r="AU210" s="665">
        <f>'Information Input'!$J$18</f>
        <v>2019</v>
      </c>
      <c r="AV210" s="665">
        <v>208</v>
      </c>
      <c r="AW210" s="665" t="s">
        <v>370</v>
      </c>
      <c r="AX210" s="665" t="s">
        <v>462</v>
      </c>
      <c r="AY210" s="666" t="s">
        <v>446</v>
      </c>
      <c r="AZ210" s="665">
        <v>41</v>
      </c>
      <c r="BA210" s="659" t="s">
        <v>651</v>
      </c>
      <c r="BB210" s="661" t="s">
        <v>158</v>
      </c>
      <c r="BC210" s="668">
        <f>'Report 2'!$AJ$48</f>
        <v>0</v>
      </c>
      <c r="BD210" s="668">
        <f>'Report 2'!$AK$48</f>
        <v>0</v>
      </c>
      <c r="BE210" s="668">
        <f>'Report 2'!$AL$48</f>
        <v>0</v>
      </c>
      <c r="BF210" s="668">
        <f>'Report 2'!$AM$48</f>
        <v>0</v>
      </c>
      <c r="BG210" s="668">
        <f>'Report 2'!$AN$48</f>
        <v>0</v>
      </c>
      <c r="BH210" s="668">
        <f>'Report 2'!$AO$48</f>
        <v>0</v>
      </c>
      <c r="BI210" s="668">
        <f>'Report 2'!$AP$48</f>
        <v>0</v>
      </c>
      <c r="CC210" s="660" t="s">
        <v>463</v>
      </c>
      <c r="CD210" s="1000" t="s">
        <v>447</v>
      </c>
      <c r="CE210" s="1000" t="str">
        <f>'Information Input'!$M$14</f>
        <v xml:space="preserve">      -      </v>
      </c>
      <c r="CF210" s="669" t="s">
        <v>28</v>
      </c>
      <c r="CG210" s="670">
        <f>'Information Input'!$H$33</f>
        <v>43466</v>
      </c>
      <c r="CH210" s="670">
        <f>'Information Input'!$H$34</f>
        <v>43555</v>
      </c>
      <c r="CI210" s="670">
        <f>'Information Input'!$H$35</f>
        <v>43555</v>
      </c>
      <c r="CJ210" s="669" t="str">
        <f>'Information Input'!$J$22</f>
        <v>Quarterly</v>
      </c>
      <c r="CK210" s="670">
        <f>'Information Input'!$H$30</f>
        <v>43555</v>
      </c>
      <c r="CL210" s="669">
        <f>'Information Input'!$J$18</f>
        <v>2019</v>
      </c>
      <c r="CM210" s="1001" t="s">
        <v>365</v>
      </c>
      <c r="CN210" s="1000" t="s">
        <v>370</v>
      </c>
      <c r="CO210" s="660" t="s">
        <v>462</v>
      </c>
      <c r="CP210" s="660" t="str">
        <f t="shared" si="77"/>
        <v>Additional Health Care</v>
      </c>
      <c r="CQ210" s="669">
        <v>50</v>
      </c>
      <c r="CR210" s="660" t="s">
        <v>142</v>
      </c>
      <c r="CS210" s="660" t="s">
        <v>268</v>
      </c>
      <c r="CT210" s="1002">
        <f>'Report 1'!$G$18</f>
        <v>0</v>
      </c>
      <c r="CU210" s="1003">
        <f>SUMIF('Report 4A'!$G$16:$G$95,$CQ210,'Report 4A'!$O$16:$O$95)</f>
        <v>0</v>
      </c>
      <c r="CV210" s="1004">
        <f t="shared" si="74"/>
        <v>0</v>
      </c>
      <c r="CX210" s="664" t="s">
        <v>463</v>
      </c>
      <c r="CY210" s="655" t="s">
        <v>289</v>
      </c>
      <c r="CZ210" s="655" t="str">
        <f>'Information Input'!$M$14</f>
        <v xml:space="preserve">      -      </v>
      </c>
      <c r="DA210" s="656">
        <f>'Information Input'!$H$35</f>
        <v>43555</v>
      </c>
      <c r="DB210" s="655" t="str">
        <f>'Information Input'!$J$22</f>
        <v>Quarterly</v>
      </c>
      <c r="DC210" s="670">
        <f>'Information Input'!$H$30</f>
        <v>43555</v>
      </c>
      <c r="DD210" s="671" t="str">
        <f t="shared" si="73"/>
        <v>201709</v>
      </c>
      <c r="DE210" s="659" t="s">
        <v>462</v>
      </c>
      <c r="DF210" s="659" t="s">
        <v>459</v>
      </c>
      <c r="DG210" s="662">
        <f>'Report 5K'!$U$55</f>
        <v>0</v>
      </c>
      <c r="DH210" s="668">
        <f>'Report 5K'!$U$56</f>
        <v>0</v>
      </c>
      <c r="DI210" s="662">
        <f>'Report 5K'!$U$57</f>
        <v>0</v>
      </c>
      <c r="DJ210" s="662">
        <f>'Report 5K'!$U$58</f>
        <v>0</v>
      </c>
      <c r="DK210" s="662">
        <f>'Report 5K'!$U$59</f>
        <v>0</v>
      </c>
      <c r="DL210" s="662">
        <f>'Report 5K'!$U$60</f>
        <v>0</v>
      </c>
      <c r="DM210" s="662">
        <f>'Report 5K'!$U$61</f>
        <v>0</v>
      </c>
      <c r="DN210" s="662">
        <f>'Report 5K'!$U$62</f>
        <v>0</v>
      </c>
      <c r="DO210" s="662">
        <f>'Report 5K'!$U$63</f>
        <v>0</v>
      </c>
      <c r="DP210" s="662">
        <f>'Report 5K'!$U$64</f>
        <v>0</v>
      </c>
      <c r="DQ210" s="662">
        <f>'Report 5K'!$U$65</f>
        <v>0</v>
      </c>
    </row>
    <row r="211" spans="2:121">
      <c r="B211" s="653" t="s">
        <v>463</v>
      </c>
      <c r="C211" s="654">
        <v>1</v>
      </c>
      <c r="D211" s="655" t="str">
        <f>'Information Input'!$M$14</f>
        <v xml:space="preserve">      -      </v>
      </c>
      <c r="E211" s="655" t="s">
        <v>26</v>
      </c>
      <c r="F211" s="656">
        <f t="shared" si="75"/>
        <v>43647</v>
      </c>
      <c r="G211" s="656">
        <f t="shared" si="76"/>
        <v>43738</v>
      </c>
      <c r="H211" s="656">
        <f>'Information Input'!$H$35</f>
        <v>43555</v>
      </c>
      <c r="I211" s="655" t="str">
        <f>'Information Input'!$J$22</f>
        <v>Quarterly</v>
      </c>
      <c r="J211" s="656">
        <f>'Information Input'!$H$30</f>
        <v>43555</v>
      </c>
      <c r="K211" s="655">
        <f>'Information Input'!$J$18</f>
        <v>2019</v>
      </c>
      <c r="L211" s="657" t="s">
        <v>365</v>
      </c>
      <c r="M211" s="658" t="s">
        <v>370</v>
      </c>
      <c r="N211" s="659" t="s">
        <v>462</v>
      </c>
      <c r="O211" s="660" t="s">
        <v>452</v>
      </c>
      <c r="P211" s="655">
        <v>59</v>
      </c>
      <c r="Q211" s="659" t="s">
        <v>18</v>
      </c>
      <c r="R211" s="660" t="s">
        <v>268</v>
      </c>
      <c r="S211" s="661">
        <f>'Report 1'!$E$18</f>
        <v>0</v>
      </c>
      <c r="T211" s="662">
        <f>'Report 1'!$E$80</f>
        <v>0</v>
      </c>
      <c r="U211" s="663">
        <f>'Report 1'!$E$166</f>
        <v>0</v>
      </c>
      <c r="AL211" s="664" t="s">
        <v>463</v>
      </c>
      <c r="AM211" s="665">
        <v>2</v>
      </c>
      <c r="AN211" s="665" t="str">
        <f>'Information Input'!$M$14</f>
        <v xml:space="preserve">      -      </v>
      </c>
      <c r="AO211" s="665" t="s">
        <v>28</v>
      </c>
      <c r="AP211" s="656">
        <f>'Information Input'!$H$33</f>
        <v>43466</v>
      </c>
      <c r="AQ211" s="656">
        <f>'Information Input'!$H$34</f>
        <v>43555</v>
      </c>
      <c r="AR211" s="656">
        <f>'Information Input'!$H$35</f>
        <v>43555</v>
      </c>
      <c r="AS211" s="665" t="str">
        <f>'Information Input'!$J$22</f>
        <v>Quarterly</v>
      </c>
      <c r="AT211" s="656">
        <f>'Information Input'!$H$30</f>
        <v>43555</v>
      </c>
      <c r="AU211" s="665">
        <f>'Information Input'!$J$18</f>
        <v>2019</v>
      </c>
      <c r="AV211" s="665">
        <v>208</v>
      </c>
      <c r="AW211" s="665" t="s">
        <v>370</v>
      </c>
      <c r="AX211" s="665" t="s">
        <v>462</v>
      </c>
      <c r="AY211" s="666" t="s">
        <v>446</v>
      </c>
      <c r="AZ211" s="665">
        <v>42</v>
      </c>
      <c r="BA211" s="667" t="s">
        <v>617</v>
      </c>
      <c r="BB211" s="661" t="s">
        <v>156</v>
      </c>
      <c r="BC211" s="668">
        <f>'Report 2'!$AJ$49</f>
        <v>0</v>
      </c>
      <c r="BD211" s="668">
        <f>'Report 2'!$AK$49</f>
        <v>0</v>
      </c>
      <c r="BE211" s="668">
        <f>'Report 2'!$AL$49</f>
        <v>0</v>
      </c>
      <c r="BF211" s="668">
        <f>'Report 2'!$AM$49</f>
        <v>0</v>
      </c>
      <c r="BG211" s="668">
        <f>'Report 2'!$AN$49</f>
        <v>0</v>
      </c>
      <c r="BH211" s="668">
        <f>'Report 2'!$AO$49</f>
        <v>0</v>
      </c>
      <c r="BI211" s="668">
        <f>'Report 2'!$AP$49</f>
        <v>0</v>
      </c>
      <c r="CC211" s="693" t="s">
        <v>463</v>
      </c>
      <c r="CD211" s="1005" t="s">
        <v>447</v>
      </c>
      <c r="CE211" s="1005" t="str">
        <f>'Information Input'!$M$14</f>
        <v xml:space="preserve">      -      </v>
      </c>
      <c r="CF211" s="684" t="s">
        <v>28</v>
      </c>
      <c r="CG211" s="679">
        <f>'Information Input'!$H$33</f>
        <v>43466</v>
      </c>
      <c r="CH211" s="679">
        <f>'Information Input'!$H$34</f>
        <v>43555</v>
      </c>
      <c r="CI211" s="679">
        <f>'Information Input'!$H$35</f>
        <v>43555</v>
      </c>
      <c r="CJ211" s="684" t="str">
        <f>'Information Input'!$J$22</f>
        <v>Quarterly</v>
      </c>
      <c r="CK211" s="679">
        <f>'Information Input'!$H$30</f>
        <v>43555</v>
      </c>
      <c r="CL211" s="684">
        <f>'Information Input'!$J$18</f>
        <v>2019</v>
      </c>
      <c r="CM211" s="1006" t="s">
        <v>365</v>
      </c>
      <c r="CN211" s="1005" t="s">
        <v>370</v>
      </c>
      <c r="CO211" s="693" t="s">
        <v>462</v>
      </c>
      <c r="CP211" s="693" t="str">
        <f t="shared" si="77"/>
        <v>Additional Health Care</v>
      </c>
      <c r="CQ211" s="684">
        <v>51</v>
      </c>
      <c r="CR211" s="693" t="s">
        <v>557</v>
      </c>
      <c r="CS211" s="693" t="s">
        <v>268</v>
      </c>
      <c r="CT211" s="1007">
        <f>'Report 1'!$G$18</f>
        <v>0</v>
      </c>
      <c r="CU211" s="1008">
        <f>SUMIF('Report 4A'!$G$16:$G$95,$CQ211,'Report 4A'!$O$16:$O$95)</f>
        <v>0</v>
      </c>
      <c r="CV211" s="1009">
        <f t="shared" si="74"/>
        <v>0</v>
      </c>
      <c r="CX211" s="664" t="s">
        <v>463</v>
      </c>
      <c r="CY211" s="655" t="s">
        <v>289</v>
      </c>
      <c r="CZ211" s="655" t="str">
        <f>'Information Input'!$M$14</f>
        <v xml:space="preserve">      -      </v>
      </c>
      <c r="DA211" s="656">
        <f>'Information Input'!$H$35</f>
        <v>43555</v>
      </c>
      <c r="DB211" s="655" t="str">
        <f>'Information Input'!$J$22</f>
        <v>Quarterly</v>
      </c>
      <c r="DC211" s="670">
        <f>'Information Input'!$H$30</f>
        <v>43555</v>
      </c>
      <c r="DD211" s="671" t="str">
        <f t="shared" si="73"/>
        <v>201708</v>
      </c>
      <c r="DE211" s="659" t="s">
        <v>462</v>
      </c>
      <c r="DF211" s="659" t="s">
        <v>459</v>
      </c>
      <c r="DG211" s="662">
        <f>'Report 5K'!$V$55</f>
        <v>0</v>
      </c>
      <c r="DH211" s="668">
        <f>'Report 5K'!$V$56</f>
        <v>0</v>
      </c>
      <c r="DI211" s="662">
        <f>'Report 5K'!$V$57</f>
        <v>0</v>
      </c>
      <c r="DJ211" s="662">
        <f>'Report 5K'!$V$58</f>
        <v>0</v>
      </c>
      <c r="DK211" s="662">
        <f>'Report 5K'!$V$59</f>
        <v>0</v>
      </c>
      <c r="DL211" s="662">
        <f>'Report 5K'!$V$60</f>
        <v>0</v>
      </c>
      <c r="DM211" s="662">
        <f>'Report 5K'!$V$61</f>
        <v>0</v>
      </c>
      <c r="DN211" s="662">
        <f>'Report 5K'!$V$62</f>
        <v>0</v>
      </c>
      <c r="DO211" s="662">
        <f>'Report 5K'!$V$63</f>
        <v>0</v>
      </c>
      <c r="DP211" s="662">
        <f>'Report 5K'!$V$64</f>
        <v>0</v>
      </c>
      <c r="DQ211" s="662">
        <f>'Report 5K'!$V$65</f>
        <v>0</v>
      </c>
    </row>
    <row r="212" spans="2:121">
      <c r="B212" s="653" t="s">
        <v>463</v>
      </c>
      <c r="C212" s="654">
        <v>1</v>
      </c>
      <c r="D212" s="655" t="str">
        <f>'Information Input'!$M$14</f>
        <v xml:space="preserve">      -      </v>
      </c>
      <c r="E212" s="655" t="s">
        <v>26</v>
      </c>
      <c r="F212" s="656">
        <f t="shared" si="75"/>
        <v>43647</v>
      </c>
      <c r="G212" s="656">
        <f t="shared" si="76"/>
        <v>43738</v>
      </c>
      <c r="H212" s="656">
        <f>'Information Input'!$H$35</f>
        <v>43555</v>
      </c>
      <c r="I212" s="655" t="str">
        <f>'Information Input'!$J$22</f>
        <v>Quarterly</v>
      </c>
      <c r="J212" s="656">
        <f>'Information Input'!$H$30</f>
        <v>43555</v>
      </c>
      <c r="K212" s="655">
        <f>'Information Input'!$J$18</f>
        <v>2019</v>
      </c>
      <c r="L212" s="657" t="s">
        <v>365</v>
      </c>
      <c r="M212" s="658" t="s">
        <v>370</v>
      </c>
      <c r="N212" s="659" t="s">
        <v>462</v>
      </c>
      <c r="O212" s="660" t="s">
        <v>452</v>
      </c>
      <c r="P212" s="655">
        <v>60</v>
      </c>
      <c r="Q212" s="659" t="s">
        <v>179</v>
      </c>
      <c r="R212" s="659" t="s">
        <v>268</v>
      </c>
      <c r="S212" s="661">
        <f>'Report 1'!$E$18</f>
        <v>0</v>
      </c>
      <c r="T212" s="662">
        <f>'Report 1'!$E$81</f>
        <v>0</v>
      </c>
      <c r="U212" s="663">
        <f>'Report 1'!$E$167</f>
        <v>0</v>
      </c>
      <c r="AL212" s="664" t="s">
        <v>463</v>
      </c>
      <c r="AM212" s="665">
        <v>2</v>
      </c>
      <c r="AN212" s="665" t="str">
        <f>'Information Input'!$M$14</f>
        <v xml:space="preserve">      -      </v>
      </c>
      <c r="AO212" s="665" t="s">
        <v>28</v>
      </c>
      <c r="AP212" s="656">
        <f>'Information Input'!$H$33</f>
        <v>43466</v>
      </c>
      <c r="AQ212" s="656">
        <f>'Information Input'!$H$34</f>
        <v>43555</v>
      </c>
      <c r="AR212" s="656">
        <f>'Information Input'!$H$35</f>
        <v>43555</v>
      </c>
      <c r="AS212" s="665" t="str">
        <f>'Information Input'!$J$22</f>
        <v>Quarterly</v>
      </c>
      <c r="AT212" s="656">
        <f>'Information Input'!$H$30</f>
        <v>43555</v>
      </c>
      <c r="AU212" s="665">
        <f>'Information Input'!$J$18</f>
        <v>2019</v>
      </c>
      <c r="AV212" s="665">
        <v>208</v>
      </c>
      <c r="AW212" s="665" t="s">
        <v>370</v>
      </c>
      <c r="AX212" s="665" t="s">
        <v>462</v>
      </c>
      <c r="AY212" s="666" t="s">
        <v>446</v>
      </c>
      <c r="AZ212" s="665">
        <v>43</v>
      </c>
      <c r="BA212" s="667" t="s">
        <v>644</v>
      </c>
      <c r="BB212" s="661" t="s">
        <v>156</v>
      </c>
      <c r="BC212" s="668">
        <f>'Report 2'!$AJ$50</f>
        <v>0</v>
      </c>
      <c r="BD212" s="668">
        <f>'Report 2'!$AK$50</f>
        <v>0</v>
      </c>
      <c r="BE212" s="668">
        <f>'Report 2'!$AL$50</f>
        <v>0</v>
      </c>
      <c r="BF212" s="668">
        <f>'Report 2'!$AM$50</f>
        <v>0</v>
      </c>
      <c r="BG212" s="668">
        <f>'Report 2'!$AN$50</f>
        <v>0</v>
      </c>
      <c r="BH212" s="668">
        <f>'Report 2'!$AO$50</f>
        <v>0</v>
      </c>
      <c r="BI212" s="668">
        <f>'Report 2'!$AP$50</f>
        <v>0</v>
      </c>
      <c r="CX212" s="664" t="s">
        <v>463</v>
      </c>
      <c r="CY212" s="655" t="s">
        <v>289</v>
      </c>
      <c r="CZ212" s="655" t="str">
        <f>'Information Input'!$M$14</f>
        <v xml:space="preserve">      -      </v>
      </c>
      <c r="DA212" s="656">
        <f>'Information Input'!$H$35</f>
        <v>43555</v>
      </c>
      <c r="DB212" s="655" t="str">
        <f>'Information Input'!$J$22</f>
        <v>Quarterly</v>
      </c>
      <c r="DC212" s="670">
        <f>'Information Input'!$H$30</f>
        <v>43555</v>
      </c>
      <c r="DD212" s="671" t="str">
        <f t="shared" si="73"/>
        <v>201707</v>
      </c>
      <c r="DE212" s="659" t="s">
        <v>462</v>
      </c>
      <c r="DF212" s="659" t="s">
        <v>459</v>
      </c>
      <c r="DG212" s="662">
        <f>'Report 5K'!$W$55</f>
        <v>0</v>
      </c>
      <c r="DH212" s="668">
        <f>'Report 5K'!$W$56</f>
        <v>0</v>
      </c>
      <c r="DI212" s="662">
        <f>'Report 5K'!$W$57</f>
        <v>0</v>
      </c>
      <c r="DJ212" s="662">
        <f>'Report 5K'!$W$58</f>
        <v>0</v>
      </c>
      <c r="DK212" s="662">
        <f>'Report 5K'!$W$59</f>
        <v>0</v>
      </c>
      <c r="DL212" s="662">
        <f>'Report 5K'!$W$60</f>
        <v>0</v>
      </c>
      <c r="DM212" s="662">
        <f>'Report 5K'!$W$61</f>
        <v>0</v>
      </c>
      <c r="DN212" s="662">
        <f>'Report 5K'!$W$62</f>
        <v>0</v>
      </c>
      <c r="DO212" s="662">
        <f>'Report 5K'!$W$63</f>
        <v>0</v>
      </c>
      <c r="DP212" s="662">
        <f>'Report 5K'!$W$64</f>
        <v>0</v>
      </c>
      <c r="DQ212" s="662">
        <f>'Report 5K'!$W$65</f>
        <v>0</v>
      </c>
    </row>
    <row r="213" spans="2:121">
      <c r="B213" s="653" t="s">
        <v>463</v>
      </c>
      <c r="C213" s="654">
        <v>1</v>
      </c>
      <c r="D213" s="655" t="str">
        <f>'Information Input'!$M$14</f>
        <v xml:space="preserve">      -      </v>
      </c>
      <c r="E213" s="655" t="s">
        <v>26</v>
      </c>
      <c r="F213" s="656">
        <f t="shared" si="75"/>
        <v>43647</v>
      </c>
      <c r="G213" s="656">
        <f t="shared" si="76"/>
        <v>43738</v>
      </c>
      <c r="H213" s="656">
        <f>'Information Input'!$H$35</f>
        <v>43555</v>
      </c>
      <c r="I213" s="655" t="str">
        <f>'Information Input'!$J$22</f>
        <v>Quarterly</v>
      </c>
      <c r="J213" s="656">
        <f>'Information Input'!$H$30</f>
        <v>43555</v>
      </c>
      <c r="K213" s="655">
        <f>'Information Input'!$J$18</f>
        <v>2019</v>
      </c>
      <c r="L213" s="657" t="s">
        <v>365</v>
      </c>
      <c r="M213" s="658" t="s">
        <v>370</v>
      </c>
      <c r="N213" s="659" t="s">
        <v>462</v>
      </c>
      <c r="O213" s="660" t="s">
        <v>452</v>
      </c>
      <c r="P213" s="655">
        <v>61</v>
      </c>
      <c r="Q213" s="659" t="s">
        <v>344</v>
      </c>
      <c r="R213" s="659" t="s">
        <v>268</v>
      </c>
      <c r="S213" s="661">
        <f>'Report 1'!$E$18</f>
        <v>0</v>
      </c>
      <c r="T213" s="662">
        <f>'Report 1'!$E$82</f>
        <v>0</v>
      </c>
      <c r="U213" s="663">
        <f>'Report 1'!$E$168</f>
        <v>0</v>
      </c>
      <c r="AL213" s="664" t="s">
        <v>463</v>
      </c>
      <c r="AM213" s="665">
        <v>2</v>
      </c>
      <c r="AN213" s="665" t="str">
        <f>'Information Input'!$M$14</f>
        <v xml:space="preserve">      -      </v>
      </c>
      <c r="AO213" s="665" t="s">
        <v>28</v>
      </c>
      <c r="AP213" s="656">
        <f>'Information Input'!$H$33</f>
        <v>43466</v>
      </c>
      <c r="AQ213" s="656">
        <f>'Information Input'!$H$34</f>
        <v>43555</v>
      </c>
      <c r="AR213" s="656">
        <f>'Information Input'!$H$35</f>
        <v>43555</v>
      </c>
      <c r="AS213" s="665" t="str">
        <f>'Information Input'!$J$22</f>
        <v>Quarterly</v>
      </c>
      <c r="AT213" s="656">
        <f>'Information Input'!$H$30</f>
        <v>43555</v>
      </c>
      <c r="AU213" s="665">
        <f>'Information Input'!$J$18</f>
        <v>2019</v>
      </c>
      <c r="AV213" s="665">
        <v>208</v>
      </c>
      <c r="AW213" s="665" t="s">
        <v>370</v>
      </c>
      <c r="AX213" s="665" t="s">
        <v>462</v>
      </c>
      <c r="AY213" s="666" t="s">
        <v>449</v>
      </c>
      <c r="AZ213" s="665">
        <v>44</v>
      </c>
      <c r="BA213" s="667" t="s">
        <v>363</v>
      </c>
      <c r="BB213" s="661" t="s">
        <v>268</v>
      </c>
      <c r="BC213" s="668">
        <f>'Report 2'!$AJ$51</f>
        <v>0</v>
      </c>
      <c r="BD213" s="668">
        <f>'Report 2'!$AK$51</f>
        <v>0</v>
      </c>
      <c r="BE213" s="668">
        <f>'Report 2'!$AL$51</f>
        <v>0</v>
      </c>
      <c r="BF213" s="668">
        <f>'Report 2'!$AM$51</f>
        <v>0</v>
      </c>
      <c r="BG213" s="668">
        <f>'Report 2'!$AN$51</f>
        <v>0</v>
      </c>
      <c r="BH213" s="668">
        <f>'Report 2'!$AO$51</f>
        <v>0</v>
      </c>
      <c r="BI213" s="668">
        <f>'Report 2'!$AP$51</f>
        <v>0</v>
      </c>
      <c r="CX213" s="664" t="s">
        <v>463</v>
      </c>
      <c r="CY213" s="655" t="s">
        <v>289</v>
      </c>
      <c r="CZ213" s="655" t="str">
        <f>'Information Input'!$M$14</f>
        <v xml:space="preserve">      -      </v>
      </c>
      <c r="DA213" s="656">
        <f>'Information Input'!$H$35</f>
        <v>43555</v>
      </c>
      <c r="DB213" s="655" t="str">
        <f>'Information Input'!$J$22</f>
        <v>Quarterly</v>
      </c>
      <c r="DC213" s="670">
        <f>'Information Input'!$H$30</f>
        <v>43555</v>
      </c>
      <c r="DD213" s="671" t="str">
        <f t="shared" si="73"/>
        <v>201706</v>
      </c>
      <c r="DE213" s="659" t="s">
        <v>462</v>
      </c>
      <c r="DF213" s="659" t="s">
        <v>459</v>
      </c>
      <c r="DG213" s="662">
        <f>'Report 5K'!$X$55</f>
        <v>0</v>
      </c>
      <c r="DH213" s="668">
        <f>'Report 5K'!$X$56</f>
        <v>0</v>
      </c>
      <c r="DI213" s="662">
        <f>'Report 5K'!$X$57</f>
        <v>0</v>
      </c>
      <c r="DJ213" s="662">
        <f>'Report 5K'!$X$58</f>
        <v>0</v>
      </c>
      <c r="DK213" s="662">
        <f>'Report 5K'!$X$59</f>
        <v>0</v>
      </c>
      <c r="DL213" s="662">
        <f>'Report 5K'!$X$60</f>
        <v>0</v>
      </c>
      <c r="DM213" s="662">
        <f>'Report 5K'!$X$61</f>
        <v>0</v>
      </c>
      <c r="DN213" s="662">
        <f>'Report 5K'!$X$62</f>
        <v>0</v>
      </c>
      <c r="DO213" s="662">
        <f>'Report 5K'!$X$63</f>
        <v>0</v>
      </c>
      <c r="DP213" s="662">
        <f>'Report 5K'!$X$64</f>
        <v>0</v>
      </c>
      <c r="DQ213" s="662">
        <f>'Report 5K'!$X$65</f>
        <v>0</v>
      </c>
    </row>
    <row r="214" spans="2:121">
      <c r="B214" s="653" t="s">
        <v>463</v>
      </c>
      <c r="C214" s="654">
        <v>1</v>
      </c>
      <c r="D214" s="655" t="str">
        <f>'Information Input'!$M$14</f>
        <v xml:space="preserve">      -      </v>
      </c>
      <c r="E214" s="655" t="s">
        <v>26</v>
      </c>
      <c r="F214" s="656">
        <f t="shared" si="75"/>
        <v>43647</v>
      </c>
      <c r="G214" s="656">
        <f t="shared" si="76"/>
        <v>43738</v>
      </c>
      <c r="H214" s="656">
        <f>'Information Input'!$H$35</f>
        <v>43555</v>
      </c>
      <c r="I214" s="655" t="str">
        <f>'Information Input'!$J$22</f>
        <v>Quarterly</v>
      </c>
      <c r="J214" s="656">
        <f>'Information Input'!$H$30</f>
        <v>43555</v>
      </c>
      <c r="K214" s="655">
        <f>'Information Input'!$J$18</f>
        <v>2019</v>
      </c>
      <c r="L214" s="657" t="s">
        <v>365</v>
      </c>
      <c r="M214" s="658" t="s">
        <v>370</v>
      </c>
      <c r="N214" s="659" t="s">
        <v>462</v>
      </c>
      <c r="O214" s="660" t="s">
        <v>452</v>
      </c>
      <c r="P214" s="655">
        <v>62</v>
      </c>
      <c r="Q214" s="659" t="s">
        <v>344</v>
      </c>
      <c r="R214" s="659" t="s">
        <v>268</v>
      </c>
      <c r="S214" s="661">
        <f>'Report 1'!$E$18</f>
        <v>0</v>
      </c>
      <c r="T214" s="662">
        <f>'Report 1'!$E$83</f>
        <v>0</v>
      </c>
      <c r="U214" s="663">
        <f>'Report 1'!$E$169</f>
        <v>0</v>
      </c>
      <c r="AL214" s="664" t="s">
        <v>463</v>
      </c>
      <c r="AM214" s="665">
        <v>2</v>
      </c>
      <c r="AN214" s="665" t="str">
        <f>'Information Input'!$M$14</f>
        <v xml:space="preserve">      -      </v>
      </c>
      <c r="AO214" s="665" t="s">
        <v>28</v>
      </c>
      <c r="AP214" s="656">
        <f>'Information Input'!$H$33</f>
        <v>43466</v>
      </c>
      <c r="AQ214" s="656">
        <f>'Information Input'!$H$34</f>
        <v>43555</v>
      </c>
      <c r="AR214" s="656">
        <f>'Information Input'!$H$35</f>
        <v>43555</v>
      </c>
      <c r="AS214" s="665" t="str">
        <f>'Information Input'!$J$22</f>
        <v>Quarterly</v>
      </c>
      <c r="AT214" s="656">
        <f>'Information Input'!$H$30</f>
        <v>43555</v>
      </c>
      <c r="AU214" s="665">
        <f>'Information Input'!$J$18</f>
        <v>2019</v>
      </c>
      <c r="AV214" s="665">
        <v>208</v>
      </c>
      <c r="AW214" s="665" t="s">
        <v>370</v>
      </c>
      <c r="AX214" s="665" t="s">
        <v>462</v>
      </c>
      <c r="AY214" s="666" t="s">
        <v>450</v>
      </c>
      <c r="AZ214" s="665">
        <v>45</v>
      </c>
      <c r="BA214" s="667" t="s">
        <v>166</v>
      </c>
      <c r="BB214" s="661" t="s">
        <v>268</v>
      </c>
      <c r="BC214" s="668">
        <f>'Report 2'!$AJ$52</f>
        <v>0</v>
      </c>
      <c r="BD214" s="668">
        <f>'Report 2'!$AK$52</f>
        <v>0</v>
      </c>
      <c r="BE214" s="668">
        <f>'Report 2'!$AL$52</f>
        <v>0</v>
      </c>
      <c r="BF214" s="668">
        <f>'Report 2'!$AM$52</f>
        <v>0</v>
      </c>
      <c r="BG214" s="668">
        <f>'Report 2'!$AN$52</f>
        <v>0</v>
      </c>
      <c r="BH214" s="668">
        <f>'Report 2'!$AO$52</f>
        <v>0</v>
      </c>
      <c r="BI214" s="668">
        <f>'Report 2'!$AP$52</f>
        <v>0</v>
      </c>
      <c r="CX214" s="664" t="s">
        <v>463</v>
      </c>
      <c r="CY214" s="655" t="s">
        <v>289</v>
      </c>
      <c r="CZ214" s="655" t="str">
        <f>'Information Input'!$M$14</f>
        <v xml:space="preserve">      -      </v>
      </c>
      <c r="DA214" s="656">
        <f>'Information Input'!$H$35</f>
        <v>43555</v>
      </c>
      <c r="DB214" s="655" t="str">
        <f>'Information Input'!$J$22</f>
        <v>Quarterly</v>
      </c>
      <c r="DC214" s="670">
        <f>'Information Input'!$H$30</f>
        <v>43555</v>
      </c>
      <c r="DD214" s="671" t="str">
        <f t="shared" si="73"/>
        <v>201705</v>
      </c>
      <c r="DE214" s="659" t="s">
        <v>462</v>
      </c>
      <c r="DF214" s="659" t="s">
        <v>459</v>
      </c>
      <c r="DG214" s="662">
        <f>'Report 5K'!$Y$55</f>
        <v>0</v>
      </c>
      <c r="DH214" s="668">
        <f>'Report 5K'!$Y$56</f>
        <v>0</v>
      </c>
      <c r="DI214" s="662">
        <f>'Report 5K'!$Y$57</f>
        <v>0</v>
      </c>
      <c r="DJ214" s="662">
        <f>'Report 5K'!$Y$58</f>
        <v>0</v>
      </c>
      <c r="DK214" s="662">
        <f>'Report 5K'!$Y$59</f>
        <v>0</v>
      </c>
      <c r="DL214" s="662">
        <f>'Report 5K'!$Y$60</f>
        <v>0</v>
      </c>
      <c r="DM214" s="662">
        <f>'Report 5K'!$Y$61</f>
        <v>0</v>
      </c>
      <c r="DN214" s="662">
        <f>'Report 5K'!$Y$62</f>
        <v>0</v>
      </c>
      <c r="DO214" s="662">
        <f>'Report 5K'!$Y$63</f>
        <v>0</v>
      </c>
      <c r="DP214" s="662">
        <f>'Report 5K'!$Y$64</f>
        <v>0</v>
      </c>
      <c r="DQ214" s="662">
        <f>'Report 5K'!$Y$65</f>
        <v>0</v>
      </c>
    </row>
    <row r="215" spans="2:121">
      <c r="B215" s="653" t="s">
        <v>463</v>
      </c>
      <c r="C215" s="654">
        <v>1</v>
      </c>
      <c r="D215" s="655" t="str">
        <f>'Information Input'!$M$14</f>
        <v xml:space="preserve">      -      </v>
      </c>
      <c r="E215" s="655" t="s">
        <v>26</v>
      </c>
      <c r="F215" s="656">
        <f t="shared" si="75"/>
        <v>43647</v>
      </c>
      <c r="G215" s="656">
        <f t="shared" si="76"/>
        <v>43738</v>
      </c>
      <c r="H215" s="656">
        <f>'Information Input'!$H$35</f>
        <v>43555</v>
      </c>
      <c r="I215" s="655" t="str">
        <f>'Information Input'!$J$22</f>
        <v>Quarterly</v>
      </c>
      <c r="J215" s="656">
        <f>'Information Input'!$H$30</f>
        <v>43555</v>
      </c>
      <c r="K215" s="655">
        <f>'Information Input'!$J$18</f>
        <v>2019</v>
      </c>
      <c r="L215" s="657" t="s">
        <v>365</v>
      </c>
      <c r="M215" s="658" t="s">
        <v>370</v>
      </c>
      <c r="N215" s="659" t="s">
        <v>462</v>
      </c>
      <c r="O215" s="660" t="s">
        <v>449</v>
      </c>
      <c r="P215" s="655">
        <v>63</v>
      </c>
      <c r="Q215" s="659" t="s">
        <v>396</v>
      </c>
      <c r="R215" s="659" t="s">
        <v>268</v>
      </c>
      <c r="S215" s="661">
        <f>'Report 1'!$E$18</f>
        <v>0</v>
      </c>
      <c r="T215" s="662">
        <f>'Report 1'!$E$84</f>
        <v>0</v>
      </c>
      <c r="U215" s="663">
        <f>'Report 1'!$E$170</f>
        <v>0</v>
      </c>
      <c r="AL215" s="664" t="s">
        <v>463</v>
      </c>
      <c r="AM215" s="665">
        <v>2</v>
      </c>
      <c r="AN215" s="665" t="str">
        <f>'Information Input'!$M$14</f>
        <v xml:space="preserve">      -      </v>
      </c>
      <c r="AO215" s="665" t="s">
        <v>28</v>
      </c>
      <c r="AP215" s="656">
        <f>'Information Input'!$H$33</f>
        <v>43466</v>
      </c>
      <c r="AQ215" s="656">
        <f>'Information Input'!$H$34</f>
        <v>43555</v>
      </c>
      <c r="AR215" s="656">
        <f>'Information Input'!$H$35</f>
        <v>43555</v>
      </c>
      <c r="AS215" s="665" t="str">
        <f>'Information Input'!$J$22</f>
        <v>Quarterly</v>
      </c>
      <c r="AT215" s="656">
        <f>'Information Input'!$H$30</f>
        <v>43555</v>
      </c>
      <c r="AU215" s="665">
        <f>'Information Input'!$J$18</f>
        <v>2019</v>
      </c>
      <c r="AV215" s="665">
        <v>208</v>
      </c>
      <c r="AW215" s="665" t="s">
        <v>370</v>
      </c>
      <c r="AX215" s="665" t="s">
        <v>462</v>
      </c>
      <c r="AY215" s="666" t="s">
        <v>450</v>
      </c>
      <c r="AZ215" s="665">
        <v>46</v>
      </c>
      <c r="BA215" s="667" t="s">
        <v>555</v>
      </c>
      <c r="BB215" s="661" t="s">
        <v>268</v>
      </c>
      <c r="BC215" s="668">
        <f>'Report 2'!$AJ$53</f>
        <v>0</v>
      </c>
      <c r="BD215" s="668">
        <f>'Report 2'!$AK$53</f>
        <v>0</v>
      </c>
      <c r="BE215" s="668">
        <f>'Report 2'!$AL$53</f>
        <v>0</v>
      </c>
      <c r="BF215" s="668">
        <f>'Report 2'!$AM$53</f>
        <v>0</v>
      </c>
      <c r="BG215" s="668">
        <f>'Report 2'!$AN$53</f>
        <v>0</v>
      </c>
      <c r="BH215" s="668">
        <f>'Report 2'!$AO$53</f>
        <v>0</v>
      </c>
      <c r="BI215" s="668">
        <f>'Report 2'!$AP$53</f>
        <v>0</v>
      </c>
      <c r="CX215" s="664" t="s">
        <v>463</v>
      </c>
      <c r="CY215" s="655" t="s">
        <v>289</v>
      </c>
      <c r="CZ215" s="655" t="str">
        <f>'Information Input'!$M$14</f>
        <v xml:space="preserve">      -      </v>
      </c>
      <c r="DA215" s="656">
        <f>'Information Input'!$H$35</f>
        <v>43555</v>
      </c>
      <c r="DB215" s="655" t="str">
        <f>'Information Input'!$J$22</f>
        <v>Quarterly</v>
      </c>
      <c r="DC215" s="670">
        <f>'Information Input'!$H$30</f>
        <v>43555</v>
      </c>
      <c r="DD215" s="671" t="str">
        <f t="shared" si="73"/>
        <v>201704</v>
      </c>
      <c r="DE215" s="659" t="s">
        <v>462</v>
      </c>
      <c r="DF215" s="659" t="s">
        <v>459</v>
      </c>
      <c r="DG215" s="662">
        <f>'Report 5K'!$Z$55</f>
        <v>0</v>
      </c>
      <c r="DH215" s="668">
        <f>'Report 5K'!$Z$56</f>
        <v>0</v>
      </c>
      <c r="DI215" s="662">
        <f>'Report 5K'!$Z$57</f>
        <v>0</v>
      </c>
      <c r="DJ215" s="662">
        <f>'Report 5K'!$Z$58</f>
        <v>0</v>
      </c>
      <c r="DK215" s="662">
        <f>'Report 5K'!$Z$59</f>
        <v>0</v>
      </c>
      <c r="DL215" s="662">
        <f>'Report 5K'!$Z$60</f>
        <v>0</v>
      </c>
      <c r="DM215" s="662">
        <f>'Report 5K'!$Z$61</f>
        <v>0</v>
      </c>
      <c r="DN215" s="662">
        <f>'Report 5K'!$Z$62</f>
        <v>0</v>
      </c>
      <c r="DO215" s="662">
        <f>'Report 5K'!$Z$63</f>
        <v>0</v>
      </c>
      <c r="DP215" s="662">
        <f>'Report 5K'!$Z$64</f>
        <v>0</v>
      </c>
      <c r="DQ215" s="662">
        <f>'Report 5K'!$Z$65</f>
        <v>0</v>
      </c>
    </row>
    <row r="216" spans="2:121">
      <c r="B216" s="653" t="s">
        <v>463</v>
      </c>
      <c r="C216" s="654">
        <v>1</v>
      </c>
      <c r="D216" s="655" t="str">
        <f>'Information Input'!$M$14</f>
        <v xml:space="preserve">      -      </v>
      </c>
      <c r="E216" s="655" t="s">
        <v>26</v>
      </c>
      <c r="F216" s="656">
        <f t="shared" si="75"/>
        <v>43647</v>
      </c>
      <c r="G216" s="656">
        <f t="shared" si="76"/>
        <v>43738</v>
      </c>
      <c r="H216" s="656">
        <f>'Information Input'!$H$35</f>
        <v>43555</v>
      </c>
      <c r="I216" s="655" t="str">
        <f>'Information Input'!$J$22</f>
        <v>Quarterly</v>
      </c>
      <c r="J216" s="656">
        <f>'Information Input'!$H$30</f>
        <v>43555</v>
      </c>
      <c r="K216" s="655">
        <f>'Information Input'!$J$18</f>
        <v>2019</v>
      </c>
      <c r="L216" s="657" t="s">
        <v>365</v>
      </c>
      <c r="M216" s="658" t="s">
        <v>370</v>
      </c>
      <c r="N216" s="659" t="s">
        <v>462</v>
      </c>
      <c r="O216" s="660" t="s">
        <v>449</v>
      </c>
      <c r="P216" s="655">
        <v>64</v>
      </c>
      <c r="Q216" s="659" t="s">
        <v>397</v>
      </c>
      <c r="R216" s="659" t="s">
        <v>268</v>
      </c>
      <c r="S216" s="661">
        <f>'Report 1'!$E$18</f>
        <v>0</v>
      </c>
      <c r="T216" s="662">
        <f>'Report 1'!$E$85</f>
        <v>0</v>
      </c>
      <c r="U216" s="663">
        <f>'Report 1'!$E$171</f>
        <v>0</v>
      </c>
      <c r="AL216" s="664" t="s">
        <v>463</v>
      </c>
      <c r="AM216" s="665">
        <v>2</v>
      </c>
      <c r="AN216" s="665" t="str">
        <f>'Information Input'!$M$14</f>
        <v xml:space="preserve">      -      </v>
      </c>
      <c r="AO216" s="665" t="s">
        <v>28</v>
      </c>
      <c r="AP216" s="656">
        <f>'Information Input'!$H$33</f>
        <v>43466</v>
      </c>
      <c r="AQ216" s="656">
        <f>'Information Input'!$H$34</f>
        <v>43555</v>
      </c>
      <c r="AR216" s="656">
        <f>'Information Input'!$H$35</f>
        <v>43555</v>
      </c>
      <c r="AS216" s="665" t="str">
        <f>'Information Input'!$J$22</f>
        <v>Quarterly</v>
      </c>
      <c r="AT216" s="656">
        <f>'Information Input'!$H$30</f>
        <v>43555</v>
      </c>
      <c r="AU216" s="665">
        <f>'Information Input'!$J$18</f>
        <v>2019</v>
      </c>
      <c r="AV216" s="665">
        <v>208</v>
      </c>
      <c r="AW216" s="665" t="s">
        <v>370</v>
      </c>
      <c r="AX216" s="665" t="s">
        <v>462</v>
      </c>
      <c r="AY216" s="666" t="s">
        <v>450</v>
      </c>
      <c r="AZ216" s="665">
        <v>47</v>
      </c>
      <c r="BA216" s="667" t="s">
        <v>293</v>
      </c>
      <c r="BB216" s="661" t="s">
        <v>268</v>
      </c>
      <c r="BC216" s="668">
        <f>'Report 2'!$AJ$54</f>
        <v>0</v>
      </c>
      <c r="BD216" s="668">
        <f>'Report 2'!$AK$54</f>
        <v>0</v>
      </c>
      <c r="BE216" s="668">
        <f>'Report 2'!$AL$54</f>
        <v>0</v>
      </c>
      <c r="BF216" s="668">
        <f>'Report 2'!$AM$54</f>
        <v>0</v>
      </c>
      <c r="BG216" s="668">
        <f>'Report 2'!$AN$54</f>
        <v>0</v>
      </c>
      <c r="BH216" s="668">
        <f>'Report 2'!$AO$54</f>
        <v>0</v>
      </c>
      <c r="BI216" s="668">
        <f>'Report 2'!$AP$54</f>
        <v>0</v>
      </c>
      <c r="CX216" s="664" t="s">
        <v>463</v>
      </c>
      <c r="CY216" s="655" t="s">
        <v>289</v>
      </c>
      <c r="CZ216" s="655" t="str">
        <f>'Information Input'!$M$14</f>
        <v xml:space="preserve">      -      </v>
      </c>
      <c r="DA216" s="656">
        <f>'Information Input'!$H$35</f>
        <v>43555</v>
      </c>
      <c r="DB216" s="655" t="str">
        <f>'Information Input'!$J$22</f>
        <v>Quarterly</v>
      </c>
      <c r="DC216" s="670">
        <f>'Information Input'!$H$30</f>
        <v>43555</v>
      </c>
      <c r="DD216" s="671" t="str">
        <f t="shared" si="73"/>
        <v>201703</v>
      </c>
      <c r="DE216" s="659" t="s">
        <v>462</v>
      </c>
      <c r="DF216" s="659" t="s">
        <v>459</v>
      </c>
      <c r="DG216" s="662">
        <f>'Report 5K'!$AA$55</f>
        <v>0</v>
      </c>
      <c r="DH216" s="668">
        <f>'Report 5K'!$AA$56</f>
        <v>0</v>
      </c>
      <c r="DI216" s="662">
        <f>'Report 5K'!$AA$57</f>
        <v>0</v>
      </c>
      <c r="DJ216" s="662">
        <f>'Report 5K'!$AA$58</f>
        <v>0</v>
      </c>
      <c r="DK216" s="662">
        <f>'Report 5K'!$AA$59</f>
        <v>0</v>
      </c>
      <c r="DL216" s="662">
        <f>'Report 5K'!$AA$60</f>
        <v>0</v>
      </c>
      <c r="DM216" s="662">
        <f>'Report 5K'!$AA$61</f>
        <v>0</v>
      </c>
      <c r="DN216" s="662">
        <f>'Report 5K'!$AA$62</f>
        <v>0</v>
      </c>
      <c r="DO216" s="662">
        <f>'Report 5K'!$AA$63</f>
        <v>0</v>
      </c>
      <c r="DP216" s="662">
        <f>'Report 5K'!$AA$64</f>
        <v>0</v>
      </c>
      <c r="DQ216" s="662">
        <f>'Report 5K'!$AA$65</f>
        <v>0</v>
      </c>
    </row>
    <row r="217" spans="2:121">
      <c r="B217" s="653" t="s">
        <v>463</v>
      </c>
      <c r="C217" s="654">
        <v>1</v>
      </c>
      <c r="D217" s="655" t="str">
        <f>'Information Input'!$M$14</f>
        <v xml:space="preserve">      -      </v>
      </c>
      <c r="E217" s="655" t="s">
        <v>26</v>
      </c>
      <c r="F217" s="656">
        <f t="shared" si="75"/>
        <v>43647</v>
      </c>
      <c r="G217" s="656">
        <f t="shared" si="76"/>
        <v>43738</v>
      </c>
      <c r="H217" s="656">
        <f>'Information Input'!$H$35</f>
        <v>43555</v>
      </c>
      <c r="I217" s="655" t="str">
        <f>'Information Input'!$J$22</f>
        <v>Quarterly</v>
      </c>
      <c r="J217" s="656">
        <f>'Information Input'!$H$30</f>
        <v>43555</v>
      </c>
      <c r="K217" s="655">
        <f>'Information Input'!$J$18</f>
        <v>2019</v>
      </c>
      <c r="L217" s="657" t="s">
        <v>365</v>
      </c>
      <c r="M217" s="658" t="s">
        <v>370</v>
      </c>
      <c r="N217" s="659" t="s">
        <v>462</v>
      </c>
      <c r="O217" s="660" t="s">
        <v>449</v>
      </c>
      <c r="P217" s="655">
        <v>65</v>
      </c>
      <c r="Q217" s="659" t="s">
        <v>398</v>
      </c>
      <c r="R217" s="659" t="s">
        <v>268</v>
      </c>
      <c r="S217" s="661">
        <f>'Report 1'!$E$18</f>
        <v>0</v>
      </c>
      <c r="T217" s="662">
        <f>'Report 1'!$E$86</f>
        <v>0</v>
      </c>
      <c r="U217" s="663">
        <f>'Report 1'!$E$172</f>
        <v>0</v>
      </c>
      <c r="AL217" s="664" t="s">
        <v>463</v>
      </c>
      <c r="AM217" s="665">
        <v>2</v>
      </c>
      <c r="AN217" s="665" t="str">
        <f>'Information Input'!$M$14</f>
        <v xml:space="preserve">      -      </v>
      </c>
      <c r="AO217" s="665" t="s">
        <v>28</v>
      </c>
      <c r="AP217" s="656">
        <f>'Information Input'!$H$33</f>
        <v>43466</v>
      </c>
      <c r="AQ217" s="656">
        <f>'Information Input'!$H$34</f>
        <v>43555</v>
      </c>
      <c r="AR217" s="656">
        <f>'Information Input'!$H$35</f>
        <v>43555</v>
      </c>
      <c r="AS217" s="665" t="str">
        <f>'Information Input'!$J$22</f>
        <v>Quarterly</v>
      </c>
      <c r="AT217" s="656">
        <f>'Information Input'!$H$30</f>
        <v>43555</v>
      </c>
      <c r="AU217" s="665">
        <f>'Information Input'!$J$18</f>
        <v>2019</v>
      </c>
      <c r="AV217" s="665">
        <v>208</v>
      </c>
      <c r="AW217" s="665" t="s">
        <v>370</v>
      </c>
      <c r="AX217" s="665" t="s">
        <v>462</v>
      </c>
      <c r="AY217" s="666" t="s">
        <v>450</v>
      </c>
      <c r="AZ217" s="665">
        <v>48</v>
      </c>
      <c r="BA217" s="667" t="s">
        <v>556</v>
      </c>
      <c r="BB217" s="661" t="s">
        <v>268</v>
      </c>
      <c r="BC217" s="668">
        <f>'Report 2'!$AJ$55</f>
        <v>0</v>
      </c>
      <c r="BD217" s="668">
        <f>'Report 2'!$AK$55</f>
        <v>0</v>
      </c>
      <c r="BE217" s="668">
        <f>'Report 2'!$AL$55</f>
        <v>0</v>
      </c>
      <c r="BF217" s="668">
        <f>'Report 2'!$AM$55</f>
        <v>0</v>
      </c>
      <c r="BG217" s="668">
        <f>'Report 2'!$AN$55</f>
        <v>0</v>
      </c>
      <c r="BH217" s="668">
        <f>'Report 2'!$AO$55</f>
        <v>0</v>
      </c>
      <c r="BI217" s="668">
        <f>'Report 2'!$AP$55</f>
        <v>0</v>
      </c>
      <c r="CX217" s="664" t="s">
        <v>463</v>
      </c>
      <c r="CY217" s="655" t="s">
        <v>289</v>
      </c>
      <c r="CZ217" s="655" t="str">
        <f>'Information Input'!$M$14</f>
        <v xml:space="preserve">      -      </v>
      </c>
      <c r="DA217" s="656">
        <f>'Information Input'!$H$35</f>
        <v>43555</v>
      </c>
      <c r="DB217" s="655" t="str">
        <f>'Information Input'!$J$22</f>
        <v>Quarterly</v>
      </c>
      <c r="DC217" s="670">
        <f>'Information Input'!$H$30</f>
        <v>43555</v>
      </c>
      <c r="DD217" s="671" t="str">
        <f t="shared" si="73"/>
        <v>201702</v>
      </c>
      <c r="DE217" s="659" t="s">
        <v>462</v>
      </c>
      <c r="DF217" s="659" t="s">
        <v>459</v>
      </c>
      <c r="DG217" s="662">
        <f>'Report 5K'!$AB$55</f>
        <v>0</v>
      </c>
      <c r="DH217" s="668">
        <f>'Report 5K'!$AB$56</f>
        <v>0</v>
      </c>
      <c r="DI217" s="662">
        <f>'Report 5K'!$AB$57</f>
        <v>0</v>
      </c>
      <c r="DJ217" s="662">
        <f>'Report 5K'!$AB$58</f>
        <v>0</v>
      </c>
      <c r="DK217" s="662">
        <f>'Report 5K'!$AB$59</f>
        <v>0</v>
      </c>
      <c r="DL217" s="662">
        <f>'Report 5K'!$AB$60</f>
        <v>0</v>
      </c>
      <c r="DM217" s="662">
        <f>'Report 5K'!$AB$61</f>
        <v>0</v>
      </c>
      <c r="DN217" s="662">
        <f>'Report 5K'!$AB$62</f>
        <v>0</v>
      </c>
      <c r="DO217" s="662">
        <f>'Report 5K'!$AB$63</f>
        <v>0</v>
      </c>
      <c r="DP217" s="662">
        <f>'Report 5K'!$AB$64</f>
        <v>0</v>
      </c>
      <c r="DQ217" s="662">
        <f>'Report 5K'!$AB$65</f>
        <v>0</v>
      </c>
    </row>
    <row r="218" spans="2:121">
      <c r="B218" s="653" t="s">
        <v>463</v>
      </c>
      <c r="C218" s="654">
        <v>1</v>
      </c>
      <c r="D218" s="655" t="str">
        <f>'Information Input'!$M$14</f>
        <v xml:space="preserve">      -      </v>
      </c>
      <c r="E218" s="655" t="s">
        <v>26</v>
      </c>
      <c r="F218" s="656">
        <f t="shared" ref="F218:F224" si="82">DATE(K218,7,1)</f>
        <v>43647</v>
      </c>
      <c r="G218" s="656">
        <f t="shared" ref="G218:G224" si="83">DATE(K218,9,30)</f>
        <v>43738</v>
      </c>
      <c r="H218" s="656">
        <f>'Information Input'!$H$35</f>
        <v>43555</v>
      </c>
      <c r="I218" s="655" t="str">
        <f>'Information Input'!$J$22</f>
        <v>Quarterly</v>
      </c>
      <c r="J218" s="656">
        <f>'Information Input'!$H$30</f>
        <v>43555</v>
      </c>
      <c r="K218" s="655">
        <f>'Information Input'!$J$18</f>
        <v>2019</v>
      </c>
      <c r="L218" s="657" t="s">
        <v>365</v>
      </c>
      <c r="M218" s="658" t="s">
        <v>370</v>
      </c>
      <c r="N218" s="659" t="s">
        <v>462</v>
      </c>
      <c r="O218" s="660" t="s">
        <v>453</v>
      </c>
      <c r="P218" s="655">
        <v>66</v>
      </c>
      <c r="Q218" s="659" t="s">
        <v>32</v>
      </c>
      <c r="R218" s="659" t="s">
        <v>268</v>
      </c>
      <c r="S218" s="661">
        <f>'Report 1'!$E$18</f>
        <v>0</v>
      </c>
      <c r="T218" s="662">
        <f>'Report 1'!$E$87</f>
        <v>0</v>
      </c>
      <c r="U218" s="663">
        <f>'Report 1'!$E$173</f>
        <v>0</v>
      </c>
      <c r="AL218" s="664" t="s">
        <v>463</v>
      </c>
      <c r="AM218" s="665">
        <v>2</v>
      </c>
      <c r="AN218" s="665" t="str">
        <f>'Information Input'!$M$14</f>
        <v xml:space="preserve">      -      </v>
      </c>
      <c r="AO218" s="665" t="s">
        <v>28</v>
      </c>
      <c r="AP218" s="656">
        <f>'Information Input'!$H$33</f>
        <v>43466</v>
      </c>
      <c r="AQ218" s="656">
        <f>'Information Input'!$H$34</f>
        <v>43555</v>
      </c>
      <c r="AR218" s="656">
        <f>'Information Input'!$H$35</f>
        <v>43555</v>
      </c>
      <c r="AS218" s="665" t="str">
        <f>'Information Input'!$J$22</f>
        <v>Quarterly</v>
      </c>
      <c r="AT218" s="656">
        <f>'Information Input'!$H$30</f>
        <v>43555</v>
      </c>
      <c r="AU218" s="665">
        <f>'Information Input'!$J$18</f>
        <v>2019</v>
      </c>
      <c r="AV218" s="665">
        <v>208</v>
      </c>
      <c r="AW218" s="665" t="s">
        <v>370</v>
      </c>
      <c r="AX218" s="665" t="s">
        <v>462</v>
      </c>
      <c r="AY218" s="666" t="s">
        <v>450</v>
      </c>
      <c r="AZ218" s="665">
        <v>49</v>
      </c>
      <c r="BA218" s="667" t="s">
        <v>392</v>
      </c>
      <c r="BB218" s="661" t="s">
        <v>268</v>
      </c>
      <c r="BC218" s="668">
        <f>'Report 2'!$AJ$56</f>
        <v>0</v>
      </c>
      <c r="BD218" s="668">
        <f>'Report 2'!$AK$56</f>
        <v>0</v>
      </c>
      <c r="BE218" s="668">
        <f>'Report 2'!$AL$56</f>
        <v>0</v>
      </c>
      <c r="BF218" s="668">
        <f>'Report 2'!$AM$56</f>
        <v>0</v>
      </c>
      <c r="BG218" s="668">
        <f>'Report 2'!$AN$56</f>
        <v>0</v>
      </c>
      <c r="BH218" s="668">
        <f>'Report 2'!$AO$56</f>
        <v>0</v>
      </c>
      <c r="BI218" s="668">
        <f>'Report 2'!$AP$56</f>
        <v>0</v>
      </c>
      <c r="CX218" s="664" t="s">
        <v>463</v>
      </c>
      <c r="CY218" s="655" t="s">
        <v>289</v>
      </c>
      <c r="CZ218" s="655" t="str">
        <f>'Information Input'!$M$14</f>
        <v xml:space="preserve">      -      </v>
      </c>
      <c r="DA218" s="656">
        <f>'Information Input'!$H$35</f>
        <v>43555</v>
      </c>
      <c r="DB218" s="655" t="str">
        <f>'Information Input'!$J$22</f>
        <v>Quarterly</v>
      </c>
      <c r="DC218" s="670">
        <f>'Information Input'!$H$30</f>
        <v>43555</v>
      </c>
      <c r="DD218" s="671" t="str">
        <f t="shared" si="73"/>
        <v>201701</v>
      </c>
      <c r="DE218" s="659" t="s">
        <v>462</v>
      </c>
      <c r="DF218" s="659" t="s">
        <v>459</v>
      </c>
      <c r="DG218" s="662">
        <f>'Report 5K'!$AC$55</f>
        <v>0</v>
      </c>
      <c r="DH218" s="668">
        <f>'Report 5K'!$AC$56</f>
        <v>0</v>
      </c>
      <c r="DI218" s="662">
        <f>'Report 5K'!$AC$57</f>
        <v>0</v>
      </c>
      <c r="DJ218" s="662">
        <f>'Report 5K'!$AC$58</f>
        <v>0</v>
      </c>
      <c r="DK218" s="662">
        <f>'Report 5K'!$AC$59</f>
        <v>0</v>
      </c>
      <c r="DL218" s="662">
        <f>'Report 5K'!$AC$60</f>
        <v>0</v>
      </c>
      <c r="DM218" s="662">
        <f>'Report 5K'!$AC$61</f>
        <v>0</v>
      </c>
      <c r="DN218" s="662">
        <f>'Report 5K'!$AC$62</f>
        <v>0</v>
      </c>
      <c r="DO218" s="662">
        <f>'Report 5K'!$AC$63</f>
        <v>0</v>
      </c>
      <c r="DP218" s="662">
        <f>'Report 5K'!$AC$64</f>
        <v>0</v>
      </c>
      <c r="DQ218" s="662">
        <f>'Report 5K'!$AC$65</f>
        <v>0</v>
      </c>
    </row>
    <row r="219" spans="2:121">
      <c r="B219" s="653" t="s">
        <v>463</v>
      </c>
      <c r="C219" s="654">
        <v>1</v>
      </c>
      <c r="D219" s="655" t="str">
        <f>'Information Input'!$M$14</f>
        <v xml:space="preserve">      -      </v>
      </c>
      <c r="E219" s="655" t="s">
        <v>26</v>
      </c>
      <c r="F219" s="656">
        <f t="shared" si="82"/>
        <v>43647</v>
      </c>
      <c r="G219" s="656">
        <f t="shared" si="83"/>
        <v>43738</v>
      </c>
      <c r="H219" s="656">
        <f>'Information Input'!$H$35</f>
        <v>43555</v>
      </c>
      <c r="I219" s="655" t="str">
        <f>'Information Input'!$J$22</f>
        <v>Quarterly</v>
      </c>
      <c r="J219" s="656">
        <f>'Information Input'!$H$30</f>
        <v>43555</v>
      </c>
      <c r="K219" s="655">
        <f>'Information Input'!$J$18</f>
        <v>2019</v>
      </c>
      <c r="L219" s="657" t="s">
        <v>365</v>
      </c>
      <c r="M219" s="658" t="s">
        <v>370</v>
      </c>
      <c r="N219" s="659" t="s">
        <v>462</v>
      </c>
      <c r="O219" s="660" t="s">
        <v>453</v>
      </c>
      <c r="P219" s="655">
        <v>67</v>
      </c>
      <c r="Q219" s="659" t="s">
        <v>44</v>
      </c>
      <c r="R219" s="659" t="s">
        <v>268</v>
      </c>
      <c r="S219" s="661">
        <f>'Report 1'!$E$18</f>
        <v>0</v>
      </c>
      <c r="T219" s="662">
        <f>'Report 1'!$E$88</f>
        <v>0</v>
      </c>
      <c r="U219" s="663">
        <f>'Report 1'!$E$174</f>
        <v>0</v>
      </c>
      <c r="AL219" s="664" t="s">
        <v>463</v>
      </c>
      <c r="AM219" s="665">
        <v>2</v>
      </c>
      <c r="AN219" s="665" t="str">
        <f>'Information Input'!$M$14</f>
        <v xml:space="preserve">      -      </v>
      </c>
      <c r="AO219" s="665" t="s">
        <v>28</v>
      </c>
      <c r="AP219" s="656">
        <f>'Information Input'!$H$33</f>
        <v>43466</v>
      </c>
      <c r="AQ219" s="656">
        <f>'Information Input'!$H$34</f>
        <v>43555</v>
      </c>
      <c r="AR219" s="656">
        <f>'Information Input'!$H$35</f>
        <v>43555</v>
      </c>
      <c r="AS219" s="665" t="str">
        <f>'Information Input'!$J$22</f>
        <v>Quarterly</v>
      </c>
      <c r="AT219" s="656">
        <f>'Information Input'!$H$30</f>
        <v>43555</v>
      </c>
      <c r="AU219" s="665">
        <f>'Information Input'!$J$18</f>
        <v>2019</v>
      </c>
      <c r="AV219" s="665">
        <v>208</v>
      </c>
      <c r="AW219" s="665" t="s">
        <v>370</v>
      </c>
      <c r="AX219" s="665" t="s">
        <v>462</v>
      </c>
      <c r="AY219" s="666" t="s">
        <v>450</v>
      </c>
      <c r="AZ219" s="665">
        <v>50</v>
      </c>
      <c r="BA219" s="667" t="s">
        <v>142</v>
      </c>
      <c r="BB219" s="661" t="s">
        <v>268</v>
      </c>
      <c r="BC219" s="668">
        <f>'Report 2'!$AJ$57</f>
        <v>0</v>
      </c>
      <c r="BD219" s="668">
        <f>'Report 2'!$AK$57</f>
        <v>0</v>
      </c>
      <c r="BE219" s="668">
        <f>'Report 2'!$AL$57</f>
        <v>0</v>
      </c>
      <c r="BF219" s="668">
        <f>'Report 2'!$AM$57</f>
        <v>0</v>
      </c>
      <c r="BG219" s="668">
        <f>'Report 2'!$AN$57</f>
        <v>0</v>
      </c>
      <c r="BH219" s="668">
        <f>'Report 2'!$AO$57</f>
        <v>0</v>
      </c>
      <c r="BI219" s="668">
        <f>'Report 2'!$AP$57</f>
        <v>0</v>
      </c>
      <c r="CX219" s="664" t="s">
        <v>463</v>
      </c>
      <c r="CY219" s="655" t="s">
        <v>289</v>
      </c>
      <c r="CZ219" s="655" t="str">
        <f>'Information Input'!$M$14</f>
        <v xml:space="preserve">      -      </v>
      </c>
      <c r="DA219" s="656">
        <f>'Information Input'!$H$35</f>
        <v>43555</v>
      </c>
      <c r="DB219" s="655" t="str">
        <f>'Information Input'!$J$22</f>
        <v>Quarterly</v>
      </c>
      <c r="DC219" s="670">
        <f>'Information Input'!$H$30</f>
        <v>43555</v>
      </c>
      <c r="DD219" s="671" t="str">
        <f t="shared" si="73"/>
        <v>201612</v>
      </c>
      <c r="DE219" s="659" t="s">
        <v>462</v>
      </c>
      <c r="DF219" s="659" t="s">
        <v>459</v>
      </c>
      <c r="DG219" s="662">
        <f>'Report 5K'!$AD$55</f>
        <v>0</v>
      </c>
      <c r="DH219" s="668">
        <f>'Report 5K'!$AD$56</f>
        <v>0</v>
      </c>
      <c r="DI219" s="662">
        <f>'Report 5K'!$AD$57</f>
        <v>0</v>
      </c>
      <c r="DJ219" s="662">
        <f>'Report 5K'!$AD$58</f>
        <v>0</v>
      </c>
      <c r="DK219" s="662">
        <f>'Report 5K'!$AD$59</f>
        <v>0</v>
      </c>
      <c r="DL219" s="662">
        <f>'Report 5K'!$AD$60</f>
        <v>0</v>
      </c>
      <c r="DM219" s="662">
        <f>'Report 5K'!$AD$61</f>
        <v>0</v>
      </c>
      <c r="DN219" s="662">
        <f>'Report 5K'!$AD$62</f>
        <v>0</v>
      </c>
      <c r="DO219" s="662">
        <f>'Report 5K'!$AD$63</f>
        <v>0</v>
      </c>
      <c r="DP219" s="662">
        <f>'Report 5K'!$AD$64</f>
        <v>0</v>
      </c>
      <c r="DQ219" s="662">
        <f>'Report 5K'!$AD$65</f>
        <v>0</v>
      </c>
    </row>
    <row r="220" spans="2:121">
      <c r="B220" s="653" t="s">
        <v>463</v>
      </c>
      <c r="C220" s="654">
        <v>1</v>
      </c>
      <c r="D220" s="655" t="str">
        <f>'Information Input'!$M$14</f>
        <v xml:space="preserve">      -      </v>
      </c>
      <c r="E220" s="655" t="s">
        <v>26</v>
      </c>
      <c r="F220" s="656">
        <f t="shared" si="82"/>
        <v>43647</v>
      </c>
      <c r="G220" s="656">
        <f t="shared" si="83"/>
        <v>43738</v>
      </c>
      <c r="H220" s="656">
        <f>'Information Input'!$H$35</f>
        <v>43555</v>
      </c>
      <c r="I220" s="655" t="str">
        <f>'Information Input'!$J$22</f>
        <v>Quarterly</v>
      </c>
      <c r="J220" s="656">
        <f>'Information Input'!$H$30</f>
        <v>43555</v>
      </c>
      <c r="K220" s="655">
        <f>'Information Input'!$J$18</f>
        <v>2019</v>
      </c>
      <c r="L220" s="657" t="s">
        <v>365</v>
      </c>
      <c r="M220" s="658" t="s">
        <v>370</v>
      </c>
      <c r="N220" s="659" t="s">
        <v>462</v>
      </c>
      <c r="O220" s="660" t="s">
        <v>453</v>
      </c>
      <c r="P220" s="655">
        <v>68</v>
      </c>
      <c r="Q220" s="659" t="s">
        <v>34</v>
      </c>
      <c r="R220" s="659" t="s">
        <v>268</v>
      </c>
      <c r="S220" s="661">
        <f>'Report 1'!$E$18</f>
        <v>0</v>
      </c>
      <c r="T220" s="662">
        <f>'Report 1'!$E$89</f>
        <v>0</v>
      </c>
      <c r="U220" s="663">
        <f>'Report 1'!$E$175</f>
        <v>0</v>
      </c>
      <c r="AL220" s="664" t="s">
        <v>463</v>
      </c>
      <c r="AM220" s="665">
        <v>2</v>
      </c>
      <c r="AN220" s="665" t="str">
        <f>'Information Input'!$M$14</f>
        <v xml:space="preserve">      -      </v>
      </c>
      <c r="AO220" s="665" t="s">
        <v>28</v>
      </c>
      <c r="AP220" s="656">
        <f>'Information Input'!$H$33</f>
        <v>43466</v>
      </c>
      <c r="AQ220" s="656">
        <f>'Information Input'!$H$34</f>
        <v>43555</v>
      </c>
      <c r="AR220" s="656">
        <f>'Information Input'!$H$35</f>
        <v>43555</v>
      </c>
      <c r="AS220" s="665" t="str">
        <f>'Information Input'!$J$22</f>
        <v>Quarterly</v>
      </c>
      <c r="AT220" s="656">
        <f>'Information Input'!$H$30</f>
        <v>43555</v>
      </c>
      <c r="AU220" s="665">
        <f>'Information Input'!$J$18</f>
        <v>2019</v>
      </c>
      <c r="AV220" s="665">
        <v>208</v>
      </c>
      <c r="AW220" s="665" t="s">
        <v>370</v>
      </c>
      <c r="AX220" s="665" t="s">
        <v>462</v>
      </c>
      <c r="AY220" s="666" t="s">
        <v>450</v>
      </c>
      <c r="AZ220" s="665">
        <v>51</v>
      </c>
      <c r="BA220" s="667" t="s">
        <v>557</v>
      </c>
      <c r="BB220" s="661" t="s">
        <v>268</v>
      </c>
      <c r="BC220" s="668">
        <f>'Report 2'!$AJ$58</f>
        <v>0</v>
      </c>
      <c r="BD220" s="668">
        <f>'Report 2'!$AK$58</f>
        <v>0</v>
      </c>
      <c r="BE220" s="668">
        <f>'Report 2'!$AL$58</f>
        <v>0</v>
      </c>
      <c r="BF220" s="668">
        <f>'Report 2'!$AM$58</f>
        <v>0</v>
      </c>
      <c r="BG220" s="668">
        <f>'Report 2'!$AN$58</f>
        <v>0</v>
      </c>
      <c r="BH220" s="668">
        <f>'Report 2'!$AO$58</f>
        <v>0</v>
      </c>
      <c r="BI220" s="668">
        <f>'Report 2'!$AP$58</f>
        <v>0</v>
      </c>
      <c r="CX220" s="664" t="s">
        <v>463</v>
      </c>
      <c r="CY220" s="655" t="s">
        <v>289</v>
      </c>
      <c r="CZ220" s="655" t="str">
        <f>'Information Input'!$M$14</f>
        <v xml:space="preserve">      -      </v>
      </c>
      <c r="DA220" s="656">
        <f>'Information Input'!$H$35</f>
        <v>43555</v>
      </c>
      <c r="DB220" s="655" t="str">
        <f>'Information Input'!$J$22</f>
        <v>Quarterly</v>
      </c>
      <c r="DC220" s="670">
        <f>'Information Input'!$H$30</f>
        <v>43555</v>
      </c>
      <c r="DD220" s="671" t="str">
        <f t="shared" si="73"/>
        <v>201611</v>
      </c>
      <c r="DE220" s="659" t="s">
        <v>462</v>
      </c>
      <c r="DF220" s="659" t="s">
        <v>459</v>
      </c>
      <c r="DG220" s="662">
        <f>'Report 5K'!$AE$55</f>
        <v>0</v>
      </c>
      <c r="DH220" s="668">
        <f>'Report 5K'!$AE$56</f>
        <v>0</v>
      </c>
      <c r="DI220" s="662">
        <f>'Report 5K'!$AE$57</f>
        <v>0</v>
      </c>
      <c r="DJ220" s="662">
        <f>'Report 5K'!$AE$58</f>
        <v>0</v>
      </c>
      <c r="DK220" s="662">
        <f>'Report 5K'!$AE$59</f>
        <v>0</v>
      </c>
      <c r="DL220" s="662">
        <f>'Report 5K'!$AE$60</f>
        <v>0</v>
      </c>
      <c r="DM220" s="662">
        <f>'Report 5K'!$AE$61</f>
        <v>0</v>
      </c>
      <c r="DN220" s="662">
        <f>'Report 5K'!$AE$62</f>
        <v>0</v>
      </c>
      <c r="DO220" s="662">
        <f>'Report 5K'!$AE$63</f>
        <v>0</v>
      </c>
      <c r="DP220" s="662">
        <f>'Report 5K'!$AE$64</f>
        <v>0</v>
      </c>
      <c r="DQ220" s="662">
        <f>'Report 5K'!$AE$65</f>
        <v>0</v>
      </c>
    </row>
    <row r="221" spans="2:121">
      <c r="B221" s="653" t="s">
        <v>463</v>
      </c>
      <c r="C221" s="654">
        <v>1</v>
      </c>
      <c r="D221" s="655" t="str">
        <f>'Information Input'!$M$14</f>
        <v xml:space="preserve">      -      </v>
      </c>
      <c r="E221" s="655" t="s">
        <v>26</v>
      </c>
      <c r="F221" s="656">
        <f t="shared" si="82"/>
        <v>43647</v>
      </c>
      <c r="G221" s="656">
        <f t="shared" si="83"/>
        <v>43738</v>
      </c>
      <c r="H221" s="656">
        <f>'Information Input'!$H$35</f>
        <v>43555</v>
      </c>
      <c r="I221" s="655" t="str">
        <f>'Information Input'!$J$22</f>
        <v>Quarterly</v>
      </c>
      <c r="J221" s="656">
        <f>'Information Input'!$H$30</f>
        <v>43555</v>
      </c>
      <c r="K221" s="655">
        <f>'Information Input'!$J$18</f>
        <v>2019</v>
      </c>
      <c r="L221" s="657" t="s">
        <v>365</v>
      </c>
      <c r="M221" s="658" t="s">
        <v>370</v>
      </c>
      <c r="N221" s="659" t="s">
        <v>462</v>
      </c>
      <c r="O221" s="660" t="s">
        <v>453</v>
      </c>
      <c r="P221" s="655">
        <v>69</v>
      </c>
      <c r="Q221" s="659" t="s">
        <v>46</v>
      </c>
      <c r="R221" s="659" t="s">
        <v>268</v>
      </c>
      <c r="S221" s="661">
        <f>'Report 1'!$E$18</f>
        <v>0</v>
      </c>
      <c r="T221" s="662">
        <f>'Report 1'!$E$90</f>
        <v>0</v>
      </c>
      <c r="U221" s="663">
        <f>'Report 1'!$E$176</f>
        <v>0</v>
      </c>
      <c r="AL221" s="676" t="s">
        <v>463</v>
      </c>
      <c r="AM221" s="687">
        <v>2</v>
      </c>
      <c r="AN221" s="687" t="str">
        <f>'Information Input'!$M$14</f>
        <v xml:space="preserve">      -      </v>
      </c>
      <c r="AO221" s="687" t="s">
        <v>28</v>
      </c>
      <c r="AP221" s="678">
        <f>'Information Input'!$H$33</f>
        <v>43466</v>
      </c>
      <c r="AQ221" s="678">
        <f>'Information Input'!$H$34</f>
        <v>43555</v>
      </c>
      <c r="AR221" s="678">
        <f>'Information Input'!$H$35</f>
        <v>43555</v>
      </c>
      <c r="AS221" s="687" t="str">
        <f>'Information Input'!$J$22</f>
        <v>Quarterly</v>
      </c>
      <c r="AT221" s="678">
        <f>'Information Input'!$H$30</f>
        <v>43555</v>
      </c>
      <c r="AU221" s="687">
        <f>'Information Input'!$J$18</f>
        <v>2019</v>
      </c>
      <c r="AV221" s="687">
        <v>208</v>
      </c>
      <c r="AW221" s="687" t="s">
        <v>370</v>
      </c>
      <c r="AX221" s="687" t="s">
        <v>462</v>
      </c>
      <c r="AY221" s="688" t="s">
        <v>449</v>
      </c>
      <c r="AZ221" s="687">
        <v>52</v>
      </c>
      <c r="BA221" s="676" t="s">
        <v>502</v>
      </c>
      <c r="BB221" s="685" t="s">
        <v>268</v>
      </c>
      <c r="BC221" s="683">
        <f>'Report 2'!$AJ$59</f>
        <v>0</v>
      </c>
      <c r="BD221" s="683">
        <f>'Report 2'!$AK$59</f>
        <v>0</v>
      </c>
      <c r="BE221" s="683">
        <f>'Report 2'!$AL$59</f>
        <v>0</v>
      </c>
      <c r="BF221" s="683">
        <f>'Report 2'!$AM$59</f>
        <v>0</v>
      </c>
      <c r="BG221" s="683">
        <f>'Report 2'!$AN$59</f>
        <v>0</v>
      </c>
      <c r="BH221" s="683">
        <f>'Report 2'!$AO$59</f>
        <v>0</v>
      </c>
      <c r="BI221" s="683">
        <f>'Report 2'!$AP$59</f>
        <v>0</v>
      </c>
      <c r="CX221" s="664" t="s">
        <v>463</v>
      </c>
      <c r="CY221" s="655" t="s">
        <v>289</v>
      </c>
      <c r="CZ221" s="655" t="str">
        <f>'Information Input'!$M$14</f>
        <v xml:space="preserve">      -      </v>
      </c>
      <c r="DA221" s="656">
        <f>'Information Input'!$H$35</f>
        <v>43555</v>
      </c>
      <c r="DB221" s="655" t="str">
        <f>'Information Input'!$J$22</f>
        <v>Quarterly</v>
      </c>
      <c r="DC221" s="670">
        <f>'Information Input'!$H$30</f>
        <v>43555</v>
      </c>
      <c r="DD221" s="671" t="str">
        <f t="shared" si="73"/>
        <v>201610</v>
      </c>
      <c r="DE221" s="659" t="s">
        <v>462</v>
      </c>
      <c r="DF221" s="659" t="s">
        <v>459</v>
      </c>
      <c r="DG221" s="662">
        <f>'Report 5K'!$AF$55</f>
        <v>0</v>
      </c>
      <c r="DH221" s="668">
        <f>'Report 5K'!$AF$56</f>
        <v>0</v>
      </c>
      <c r="DI221" s="662">
        <f>'Report 5K'!$AF$57</f>
        <v>0</v>
      </c>
      <c r="DJ221" s="662">
        <f>'Report 5K'!$AF$58</f>
        <v>0</v>
      </c>
      <c r="DK221" s="662">
        <f>'Report 5K'!$AF$59</f>
        <v>0</v>
      </c>
      <c r="DL221" s="662">
        <f>'Report 5K'!$AF$60</f>
        <v>0</v>
      </c>
      <c r="DM221" s="662">
        <f>'Report 5K'!$AF$61</f>
        <v>0</v>
      </c>
      <c r="DN221" s="662">
        <f>'Report 5K'!$AF$62</f>
        <v>0</v>
      </c>
      <c r="DO221" s="662">
        <f>'Report 5K'!$AF$63</f>
        <v>0</v>
      </c>
      <c r="DP221" s="662">
        <f>'Report 5K'!$AF$64</f>
        <v>0</v>
      </c>
      <c r="DQ221" s="662">
        <f>'Report 5K'!$AF$65</f>
        <v>0</v>
      </c>
    </row>
    <row r="222" spans="2:121">
      <c r="B222" s="653" t="s">
        <v>463</v>
      </c>
      <c r="C222" s="654">
        <v>1</v>
      </c>
      <c r="D222" s="655" t="str">
        <f>'Information Input'!$M$14</f>
        <v xml:space="preserve">      -      </v>
      </c>
      <c r="E222" s="655" t="s">
        <v>26</v>
      </c>
      <c r="F222" s="656">
        <f t="shared" si="82"/>
        <v>43647</v>
      </c>
      <c r="G222" s="656">
        <f t="shared" si="83"/>
        <v>43738</v>
      </c>
      <c r="H222" s="656">
        <f>'Information Input'!$H$35</f>
        <v>43555</v>
      </c>
      <c r="I222" s="655" t="str">
        <f>'Information Input'!$J$22</f>
        <v>Quarterly</v>
      </c>
      <c r="J222" s="656">
        <f>'Information Input'!$H$30</f>
        <v>43555</v>
      </c>
      <c r="K222" s="655">
        <f>'Information Input'!$J$18</f>
        <v>2019</v>
      </c>
      <c r="L222" s="657" t="s">
        <v>365</v>
      </c>
      <c r="M222" s="658" t="s">
        <v>370</v>
      </c>
      <c r="N222" s="659" t="s">
        <v>462</v>
      </c>
      <c r="O222" s="660" t="s">
        <v>454</v>
      </c>
      <c r="P222" s="655">
        <v>70</v>
      </c>
      <c r="Q222" s="659" t="s">
        <v>231</v>
      </c>
      <c r="R222" s="659" t="s">
        <v>268</v>
      </c>
      <c r="S222" s="661">
        <f>'Report 1'!$E$18</f>
        <v>0</v>
      </c>
      <c r="T222" s="662">
        <f>'Report 1'!$E$91</f>
        <v>0</v>
      </c>
      <c r="U222" s="663">
        <f>'Report 1'!$E$177</f>
        <v>0</v>
      </c>
      <c r="CX222" s="664" t="s">
        <v>463</v>
      </c>
      <c r="CY222" s="655" t="s">
        <v>289</v>
      </c>
      <c r="CZ222" s="655" t="str">
        <f>'Information Input'!$M$14</f>
        <v xml:space="preserve">      -      </v>
      </c>
      <c r="DA222" s="670">
        <f>'Information Input'!$H$35</f>
        <v>43555</v>
      </c>
      <c r="DB222" s="655" t="str">
        <f>'Information Input'!$J$22</f>
        <v>Quarterly</v>
      </c>
      <c r="DC222" s="670">
        <f>'Information Input'!$H$30</f>
        <v>43555</v>
      </c>
      <c r="DD222" s="671" t="str">
        <f t="shared" si="73"/>
        <v>201609</v>
      </c>
      <c r="DE222" s="659" t="s">
        <v>462</v>
      </c>
      <c r="DF222" s="659" t="s">
        <v>459</v>
      </c>
      <c r="DG222" s="662">
        <f>'Report 5K'!$AG$55</f>
        <v>0</v>
      </c>
      <c r="DH222" s="668">
        <f>'Report 5K'!$AG$56</f>
        <v>0</v>
      </c>
      <c r="DI222" s="662">
        <f>'Report 5K'!$AG$57</f>
        <v>0</v>
      </c>
      <c r="DJ222" s="662">
        <f>'Report 5K'!$AG$58</f>
        <v>0</v>
      </c>
      <c r="DK222" s="662">
        <f>'Report 5K'!$AG$59</f>
        <v>0</v>
      </c>
      <c r="DL222" s="662">
        <f>'Report 5K'!$AG$60</f>
        <v>0</v>
      </c>
      <c r="DM222" s="662">
        <f>'Report 5K'!$AG$61</f>
        <v>0</v>
      </c>
      <c r="DN222" s="662">
        <f>'Report 5K'!$AG$62</f>
        <v>0</v>
      </c>
      <c r="DO222" s="662">
        <f>'Report 5K'!$AG$63</f>
        <v>0</v>
      </c>
      <c r="DP222" s="662">
        <f>'Report 5K'!$AG$64</f>
        <v>0</v>
      </c>
      <c r="DQ222" s="662">
        <f>'Report 5K'!$AG$65</f>
        <v>0</v>
      </c>
    </row>
    <row r="223" spans="2:121">
      <c r="B223" s="653" t="s">
        <v>463</v>
      </c>
      <c r="C223" s="654">
        <v>1</v>
      </c>
      <c r="D223" s="655" t="str">
        <f>'Information Input'!$M$14</f>
        <v xml:space="preserve">      -      </v>
      </c>
      <c r="E223" s="655" t="s">
        <v>26</v>
      </c>
      <c r="F223" s="656">
        <f t="shared" si="82"/>
        <v>43647</v>
      </c>
      <c r="G223" s="656">
        <f t="shared" si="83"/>
        <v>43738</v>
      </c>
      <c r="H223" s="656">
        <f>'Information Input'!$H$35</f>
        <v>43555</v>
      </c>
      <c r="I223" s="655" t="str">
        <f>'Information Input'!$J$22</f>
        <v>Quarterly</v>
      </c>
      <c r="J223" s="656">
        <f>'Information Input'!$H$30</f>
        <v>43555</v>
      </c>
      <c r="K223" s="655">
        <f>'Information Input'!$J$18</f>
        <v>2019</v>
      </c>
      <c r="L223" s="657" t="s">
        <v>365</v>
      </c>
      <c r="M223" s="658" t="s">
        <v>370</v>
      </c>
      <c r="N223" s="659" t="s">
        <v>462</v>
      </c>
      <c r="O223" s="660" t="s">
        <v>454</v>
      </c>
      <c r="P223" s="655">
        <v>71</v>
      </c>
      <c r="Q223" s="659" t="s">
        <v>45</v>
      </c>
      <c r="R223" s="659" t="s">
        <v>268</v>
      </c>
      <c r="S223" s="661">
        <f>'Report 1'!$E$18</f>
        <v>0</v>
      </c>
      <c r="T223" s="662">
        <f>'Report 1'!$E$92</f>
        <v>0</v>
      </c>
      <c r="U223" s="663">
        <f>'Report 1'!$E$178</f>
        <v>0</v>
      </c>
      <c r="CX223" s="664" t="s">
        <v>463</v>
      </c>
      <c r="CY223" s="655" t="s">
        <v>289</v>
      </c>
      <c r="CZ223" s="655" t="str">
        <f>'Information Input'!$M$14</f>
        <v xml:space="preserve">      -      </v>
      </c>
      <c r="DA223" s="656">
        <f>'Information Input'!$H$35</f>
        <v>43555</v>
      </c>
      <c r="DB223" s="655" t="str">
        <f>'Information Input'!$J$22</f>
        <v>Quarterly</v>
      </c>
      <c r="DC223" s="670">
        <f>'Information Input'!$H$30</f>
        <v>43555</v>
      </c>
      <c r="DD223" s="671" t="str">
        <f t="shared" si="73"/>
        <v>201608</v>
      </c>
      <c r="DE223" s="659" t="s">
        <v>462</v>
      </c>
      <c r="DF223" s="659" t="s">
        <v>459</v>
      </c>
      <c r="DG223" s="662">
        <f>'Report 5K'!$AH$55</f>
        <v>0</v>
      </c>
      <c r="DH223" s="668">
        <f>'Report 5K'!$AH$56</f>
        <v>0</v>
      </c>
      <c r="DI223" s="662">
        <f>'Report 5K'!$AH$57</f>
        <v>0</v>
      </c>
      <c r="DJ223" s="662">
        <f>'Report 5K'!$AH$58</f>
        <v>0</v>
      </c>
      <c r="DK223" s="662">
        <f>'Report 5K'!$AH$59</f>
        <v>0</v>
      </c>
      <c r="DL223" s="662">
        <f>'Report 5K'!$AH$60</f>
        <v>0</v>
      </c>
      <c r="DM223" s="662">
        <f>'Report 5K'!$AH$61</f>
        <v>0</v>
      </c>
      <c r="DN223" s="662">
        <f>'Report 5K'!$AH$62</f>
        <v>0</v>
      </c>
      <c r="DO223" s="662">
        <f>'Report 5K'!$AH$63</f>
        <v>0</v>
      </c>
      <c r="DP223" s="662">
        <f>'Report 5K'!$AH$64</f>
        <v>0</v>
      </c>
      <c r="DQ223" s="662">
        <f>'Report 5K'!$AH$65</f>
        <v>0</v>
      </c>
    </row>
    <row r="224" spans="2:121">
      <c r="B224" s="689" t="s">
        <v>463</v>
      </c>
      <c r="C224" s="690">
        <v>1</v>
      </c>
      <c r="D224" s="677" t="str">
        <f>'Information Input'!$M$14</f>
        <v xml:space="preserve">      -      </v>
      </c>
      <c r="E224" s="677" t="s">
        <v>26</v>
      </c>
      <c r="F224" s="678">
        <f t="shared" si="82"/>
        <v>43647</v>
      </c>
      <c r="G224" s="678">
        <f t="shared" si="83"/>
        <v>43738</v>
      </c>
      <c r="H224" s="678">
        <f>'Information Input'!$H$35</f>
        <v>43555</v>
      </c>
      <c r="I224" s="677" t="str">
        <f>'Information Input'!$J$22</f>
        <v>Quarterly</v>
      </c>
      <c r="J224" s="678">
        <f>'Information Input'!$H$30</f>
        <v>43555</v>
      </c>
      <c r="K224" s="677">
        <f>'Information Input'!$J$18</f>
        <v>2019</v>
      </c>
      <c r="L224" s="691" t="s">
        <v>365</v>
      </c>
      <c r="M224" s="692" t="s">
        <v>370</v>
      </c>
      <c r="N224" s="681" t="s">
        <v>462</v>
      </c>
      <c r="O224" s="693" t="s">
        <v>449</v>
      </c>
      <c r="P224" s="655">
        <v>72</v>
      </c>
      <c r="Q224" s="659" t="s">
        <v>503</v>
      </c>
      <c r="R224" s="681" t="s">
        <v>268</v>
      </c>
      <c r="S224" s="685">
        <f>'Report 1'!$E$18</f>
        <v>0</v>
      </c>
      <c r="T224" s="682">
        <f>'Report 1'!$E$93</f>
        <v>0</v>
      </c>
      <c r="U224" s="686">
        <f>'Report 1'!$E$179</f>
        <v>0</v>
      </c>
      <c r="CX224" s="664" t="s">
        <v>463</v>
      </c>
      <c r="CY224" s="655" t="s">
        <v>289</v>
      </c>
      <c r="CZ224" s="655" t="str">
        <f>'Information Input'!$M$14</f>
        <v xml:space="preserve">      -      </v>
      </c>
      <c r="DA224" s="656">
        <f>'Information Input'!$H$35</f>
        <v>43555</v>
      </c>
      <c r="DB224" s="655" t="str">
        <f>'Information Input'!$J$22</f>
        <v>Quarterly</v>
      </c>
      <c r="DC224" s="670">
        <f>'Information Input'!$H$30</f>
        <v>43555</v>
      </c>
      <c r="DD224" s="671" t="str">
        <f t="shared" si="73"/>
        <v>201607</v>
      </c>
      <c r="DE224" s="659" t="s">
        <v>462</v>
      </c>
      <c r="DF224" s="659" t="s">
        <v>459</v>
      </c>
      <c r="DG224" s="662">
        <f>'Report 5K'!$AI$55</f>
        <v>0</v>
      </c>
      <c r="DH224" s="668">
        <f>'Report 5K'!$AI$56</f>
        <v>0</v>
      </c>
      <c r="DI224" s="662">
        <f>'Report 5K'!$AI$57</f>
        <v>0</v>
      </c>
      <c r="DJ224" s="662">
        <f>'Report 5K'!$AI$58</f>
        <v>0</v>
      </c>
      <c r="DK224" s="662">
        <f>'Report 5K'!$AI$59</f>
        <v>0</v>
      </c>
      <c r="DL224" s="662">
        <f>'Report 5K'!$AI$60</f>
        <v>0</v>
      </c>
      <c r="DM224" s="662">
        <f>'Report 5K'!$AI$61</f>
        <v>0</v>
      </c>
      <c r="DN224" s="662">
        <f>'Report 5K'!$AI$62</f>
        <v>0</v>
      </c>
      <c r="DO224" s="662">
        <f>'Report 5K'!$AI$63</f>
        <v>0</v>
      </c>
      <c r="DP224" s="662">
        <f>'Report 5K'!$AI$64</f>
        <v>0</v>
      </c>
      <c r="DQ224" s="662">
        <f>'Report 5K'!$AI$65</f>
        <v>0</v>
      </c>
    </row>
    <row r="225" spans="2:121">
      <c r="B225" s="633" t="s">
        <v>463</v>
      </c>
      <c r="C225" s="634">
        <v>1</v>
      </c>
      <c r="D225" s="635" t="str">
        <f>'Information Input'!$M$14</f>
        <v xml:space="preserve">      -      </v>
      </c>
      <c r="E225" s="635" t="s">
        <v>27</v>
      </c>
      <c r="F225" s="636">
        <f t="shared" ref="F225:F256" si="84">DATE(K225,10,1)</f>
        <v>43739</v>
      </c>
      <c r="G225" s="636">
        <f t="shared" ref="G225:G256" si="85">DATE(K225,12,31)</f>
        <v>43830</v>
      </c>
      <c r="H225" s="637">
        <f>'Information Input'!$H$35</f>
        <v>43555</v>
      </c>
      <c r="I225" s="635" t="str">
        <f>'Information Input'!$J$22</f>
        <v>Quarterly</v>
      </c>
      <c r="J225" s="637">
        <f>'Information Input'!$H$30</f>
        <v>43555</v>
      </c>
      <c r="K225" s="635">
        <f>'Information Input'!$J$18</f>
        <v>2019</v>
      </c>
      <c r="L225" s="638" t="s">
        <v>365</v>
      </c>
      <c r="M225" s="639" t="s">
        <v>370</v>
      </c>
      <c r="N225" s="640" t="s">
        <v>462</v>
      </c>
      <c r="O225" s="641" t="s">
        <v>445</v>
      </c>
      <c r="P225" s="635">
        <v>2</v>
      </c>
      <c r="Q225" s="640" t="s">
        <v>12</v>
      </c>
      <c r="R225" s="640" t="s">
        <v>268</v>
      </c>
      <c r="S225" s="642">
        <f>'Report 1'!$F$18</f>
        <v>0</v>
      </c>
      <c r="T225" s="643">
        <f>'Report 1'!$F$20</f>
        <v>0</v>
      </c>
      <c r="U225" s="644">
        <f>'Report 1'!$F$106</f>
        <v>0</v>
      </c>
      <c r="CX225" s="664" t="s">
        <v>463</v>
      </c>
      <c r="CY225" s="655" t="s">
        <v>289</v>
      </c>
      <c r="CZ225" s="655" t="str">
        <f>'Information Input'!$M$14</f>
        <v xml:space="preserve">      -      </v>
      </c>
      <c r="DA225" s="656">
        <f>'Information Input'!$H$35</f>
        <v>43555</v>
      </c>
      <c r="DB225" s="655" t="str">
        <f>'Information Input'!$J$22</f>
        <v>Quarterly</v>
      </c>
      <c r="DC225" s="670">
        <f>'Information Input'!$H$30</f>
        <v>43555</v>
      </c>
      <c r="DD225" s="671" t="str">
        <f t="shared" si="73"/>
        <v>201606</v>
      </c>
      <c r="DE225" s="659" t="s">
        <v>462</v>
      </c>
      <c r="DF225" s="659" t="s">
        <v>459</v>
      </c>
      <c r="DG225" s="662">
        <f>'Report 5K'!$AJ$55</f>
        <v>0</v>
      </c>
      <c r="DH225" s="668">
        <f>'Report 5K'!$AJ$56</f>
        <v>0</v>
      </c>
      <c r="DI225" s="662">
        <f>'Report 5K'!$AJ$57</f>
        <v>0</v>
      </c>
      <c r="DJ225" s="662">
        <f>'Report 5K'!$AJ$58</f>
        <v>0</v>
      </c>
      <c r="DK225" s="662">
        <f>'Report 5K'!$AJ$59</f>
        <v>0</v>
      </c>
      <c r="DL225" s="662">
        <f>'Report 5K'!$AJ$60</f>
        <v>0</v>
      </c>
      <c r="DM225" s="662">
        <f>'Report 5K'!$AJ$61</f>
        <v>0</v>
      </c>
      <c r="DN225" s="662">
        <f>'Report 5K'!$AJ$62</f>
        <v>0</v>
      </c>
      <c r="DO225" s="662">
        <f>'Report 5K'!$AJ$63</f>
        <v>0</v>
      </c>
      <c r="DP225" s="662">
        <f>'Report 5K'!$AJ$64</f>
        <v>0</v>
      </c>
      <c r="DQ225" s="662">
        <f>'Report 5K'!$AJ$65</f>
        <v>0</v>
      </c>
    </row>
    <row r="226" spans="2:121">
      <c r="B226" s="653" t="s">
        <v>463</v>
      </c>
      <c r="C226" s="654">
        <v>1</v>
      </c>
      <c r="D226" s="655" t="str">
        <f>'Information Input'!$M$14</f>
        <v xml:space="preserve">      -      </v>
      </c>
      <c r="E226" s="655" t="s">
        <v>27</v>
      </c>
      <c r="F226" s="656">
        <f t="shared" si="84"/>
        <v>43739</v>
      </c>
      <c r="G226" s="656">
        <f t="shared" si="85"/>
        <v>43830</v>
      </c>
      <c r="H226" s="656">
        <f>'Information Input'!$H$35</f>
        <v>43555</v>
      </c>
      <c r="I226" s="655" t="str">
        <f>'Information Input'!$J$22</f>
        <v>Quarterly</v>
      </c>
      <c r="J226" s="656">
        <f>'Information Input'!$H$30</f>
        <v>43555</v>
      </c>
      <c r="K226" s="655">
        <f>'Information Input'!$J$18</f>
        <v>2019</v>
      </c>
      <c r="L226" s="657" t="s">
        <v>365</v>
      </c>
      <c r="M226" s="658" t="s">
        <v>370</v>
      </c>
      <c r="N226" s="659" t="s">
        <v>462</v>
      </c>
      <c r="O226" s="660" t="s">
        <v>445</v>
      </c>
      <c r="P226" s="655">
        <v>3</v>
      </c>
      <c r="Q226" s="659" t="s">
        <v>536</v>
      </c>
      <c r="R226" s="659" t="s">
        <v>268</v>
      </c>
      <c r="S226" s="661">
        <f>'Report 1'!$F$18</f>
        <v>0</v>
      </c>
      <c r="T226" s="662">
        <f>'Report 1'!$F$21</f>
        <v>0</v>
      </c>
      <c r="U226" s="663">
        <f>'Report 1'!$F$107</f>
        <v>0</v>
      </c>
      <c r="CX226" s="664" t="s">
        <v>463</v>
      </c>
      <c r="CY226" s="655" t="s">
        <v>289</v>
      </c>
      <c r="CZ226" s="655" t="str">
        <f>'Information Input'!$M$14</f>
        <v xml:space="preserve">      -      </v>
      </c>
      <c r="DA226" s="656">
        <f>'Information Input'!$H$35</f>
        <v>43555</v>
      </c>
      <c r="DB226" s="655" t="str">
        <f>'Information Input'!$J$22</f>
        <v>Quarterly</v>
      </c>
      <c r="DC226" s="670">
        <f>'Information Input'!$H$30</f>
        <v>43555</v>
      </c>
      <c r="DD226" s="671" t="str">
        <f t="shared" si="73"/>
        <v>201605</v>
      </c>
      <c r="DE226" s="659" t="s">
        <v>462</v>
      </c>
      <c r="DF226" s="659" t="s">
        <v>459</v>
      </c>
      <c r="DG226" s="662">
        <f>'Report 5K'!$AK$55</f>
        <v>0</v>
      </c>
      <c r="DH226" s="668">
        <f>'Report 5K'!$AK$56</f>
        <v>0</v>
      </c>
      <c r="DI226" s="662">
        <f>'Report 5K'!$AK$57</f>
        <v>0</v>
      </c>
      <c r="DJ226" s="662">
        <f>'Report 5K'!$AK$58</f>
        <v>0</v>
      </c>
      <c r="DK226" s="662">
        <f>'Report 5K'!$AK$59</f>
        <v>0</v>
      </c>
      <c r="DL226" s="662">
        <f>'Report 5K'!$AK$60</f>
        <v>0</v>
      </c>
      <c r="DM226" s="662">
        <f>'Report 5K'!$AK$61</f>
        <v>0</v>
      </c>
      <c r="DN226" s="662">
        <f>'Report 5K'!$AK$62</f>
        <v>0</v>
      </c>
      <c r="DO226" s="662">
        <f>'Report 5K'!$AK$63</f>
        <v>0</v>
      </c>
      <c r="DP226" s="662">
        <f>'Report 5K'!$AK$64</f>
        <v>0</v>
      </c>
      <c r="DQ226" s="662">
        <f>'Report 5K'!$AK$65</f>
        <v>0</v>
      </c>
    </row>
    <row r="227" spans="2:121">
      <c r="B227" s="653" t="s">
        <v>463</v>
      </c>
      <c r="C227" s="654">
        <v>1</v>
      </c>
      <c r="D227" s="655" t="str">
        <f>'Information Input'!$M$14</f>
        <v xml:space="preserve">      -      </v>
      </c>
      <c r="E227" s="655" t="s">
        <v>27</v>
      </c>
      <c r="F227" s="656">
        <f t="shared" si="84"/>
        <v>43739</v>
      </c>
      <c r="G227" s="656">
        <f t="shared" si="85"/>
        <v>43830</v>
      </c>
      <c r="H227" s="656">
        <f>'Information Input'!$H$35</f>
        <v>43555</v>
      </c>
      <c r="I227" s="655" t="str">
        <f>'Information Input'!$J$22</f>
        <v>Quarterly</v>
      </c>
      <c r="J227" s="656">
        <f>'Information Input'!$H$30</f>
        <v>43555</v>
      </c>
      <c r="K227" s="655">
        <f>'Information Input'!$J$18</f>
        <v>2019</v>
      </c>
      <c r="L227" s="657" t="s">
        <v>365</v>
      </c>
      <c r="M227" s="658" t="s">
        <v>370</v>
      </c>
      <c r="N227" s="659" t="s">
        <v>462</v>
      </c>
      <c r="O227" s="660" t="s">
        <v>445</v>
      </c>
      <c r="P227" s="655">
        <v>4</v>
      </c>
      <c r="Q227" s="659" t="s">
        <v>294</v>
      </c>
      <c r="R227" s="659" t="s">
        <v>268</v>
      </c>
      <c r="S227" s="661">
        <f>'Report 1'!$F$18</f>
        <v>0</v>
      </c>
      <c r="T227" s="662">
        <f>'Report 1'!$F$22</f>
        <v>0</v>
      </c>
      <c r="U227" s="663">
        <f>'Report 1'!$F$108</f>
        <v>0</v>
      </c>
      <c r="CX227" s="676" t="s">
        <v>463</v>
      </c>
      <c r="CY227" s="677" t="s">
        <v>289</v>
      </c>
      <c r="CZ227" s="677" t="str">
        <f>'Information Input'!$M$14</f>
        <v xml:space="preserve">      -      </v>
      </c>
      <c r="DA227" s="678">
        <f>'Information Input'!$H$35</f>
        <v>43555</v>
      </c>
      <c r="DB227" s="677" t="str">
        <f>'Information Input'!$J$22</f>
        <v>Quarterly</v>
      </c>
      <c r="DC227" s="679">
        <f>'Information Input'!$H$30</f>
        <v>43555</v>
      </c>
      <c r="DD227" s="680" t="str">
        <f t="shared" si="73"/>
        <v>201604</v>
      </c>
      <c r="DE227" s="681" t="s">
        <v>462</v>
      </c>
      <c r="DF227" s="681" t="s">
        <v>459</v>
      </c>
      <c r="DG227" s="682">
        <f>'Report 5K'!$AL$55</f>
        <v>0</v>
      </c>
      <c r="DH227" s="683">
        <f>'Report 5K'!$AL$56</f>
        <v>0</v>
      </c>
      <c r="DI227" s="682">
        <f>'Report 5K'!$AL$57</f>
        <v>0</v>
      </c>
      <c r="DJ227" s="682">
        <f>'Report 5K'!$AL$58</f>
        <v>0</v>
      </c>
      <c r="DK227" s="682">
        <f>'Report 5K'!$AL$59</f>
        <v>0</v>
      </c>
      <c r="DL227" s="682">
        <f>'Report 5K'!$AL$60</f>
        <v>0</v>
      </c>
      <c r="DM227" s="682">
        <f>'Report 5K'!$AL$61</f>
        <v>0</v>
      </c>
      <c r="DN227" s="682">
        <f>'Report 5K'!$AL$62</f>
        <v>0</v>
      </c>
      <c r="DO227" s="682">
        <f>'Report 5K'!$AL$63</f>
        <v>0</v>
      </c>
      <c r="DP227" s="682">
        <f>'Report 5K'!$AL$64</f>
        <v>0</v>
      </c>
      <c r="DQ227" s="682">
        <f>'Report 5K'!$AL$65</f>
        <v>0</v>
      </c>
    </row>
    <row r="228" spans="2:121">
      <c r="B228" s="653" t="s">
        <v>463</v>
      </c>
      <c r="C228" s="654">
        <v>1</v>
      </c>
      <c r="D228" s="655" t="str">
        <f>'Information Input'!$M$14</f>
        <v xml:space="preserve">      -      </v>
      </c>
      <c r="E228" s="655" t="s">
        <v>27</v>
      </c>
      <c r="F228" s="656">
        <f t="shared" si="84"/>
        <v>43739</v>
      </c>
      <c r="G228" s="656">
        <f t="shared" si="85"/>
        <v>43830</v>
      </c>
      <c r="H228" s="656">
        <f>'Information Input'!$H$35</f>
        <v>43555</v>
      </c>
      <c r="I228" s="655" t="str">
        <f>'Information Input'!$J$22</f>
        <v>Quarterly</v>
      </c>
      <c r="J228" s="656">
        <f>'Information Input'!$H$30</f>
        <v>43555</v>
      </c>
      <c r="K228" s="655">
        <f>'Information Input'!$J$18</f>
        <v>2019</v>
      </c>
      <c r="L228" s="657" t="s">
        <v>365</v>
      </c>
      <c r="M228" s="658" t="s">
        <v>370</v>
      </c>
      <c r="N228" s="659" t="s">
        <v>462</v>
      </c>
      <c r="O228" s="660" t="s">
        <v>445</v>
      </c>
      <c r="P228" s="655">
        <v>5</v>
      </c>
      <c r="Q228" s="659" t="s">
        <v>615</v>
      </c>
      <c r="R228" s="659" t="s">
        <v>268</v>
      </c>
      <c r="S228" s="661">
        <f>'Report 1'!$F$18</f>
        <v>0</v>
      </c>
      <c r="T228" s="662">
        <f>'Report 1'!$F$23</f>
        <v>0</v>
      </c>
      <c r="U228" s="663">
        <f>'Report 1'!$F$109</f>
        <v>0</v>
      </c>
      <c r="CX228" s="645" t="s">
        <v>463</v>
      </c>
      <c r="CY228" s="635" t="s">
        <v>290</v>
      </c>
      <c r="CZ228" s="635" t="str">
        <f>'Information Input'!$M$14</f>
        <v xml:space="preserve">      -      </v>
      </c>
      <c r="DA228" s="637">
        <f>'Information Input'!$H$35</f>
        <v>43555</v>
      </c>
      <c r="DB228" s="635" t="str">
        <f>'Information Input'!$J$22</f>
        <v>Quarterly</v>
      </c>
      <c r="DC228" s="637">
        <f>'Information Input'!$H$30</f>
        <v>43555</v>
      </c>
      <c r="DD228" s="651" t="str">
        <f t="shared" si="73"/>
        <v>201903</v>
      </c>
      <c r="DE228" s="640" t="s">
        <v>462</v>
      </c>
      <c r="DF228" s="640" t="s">
        <v>460</v>
      </c>
      <c r="DG228" s="643">
        <f>'Report 5L'!$C$55</f>
        <v>0</v>
      </c>
      <c r="DH228" s="649">
        <f>'Report 5L'!$C$56</f>
        <v>0</v>
      </c>
      <c r="DI228" s="643">
        <f>'Report 5L'!$C$57</f>
        <v>0</v>
      </c>
      <c r="DJ228" s="643">
        <f>'Report 5L'!$C$58</f>
        <v>0</v>
      </c>
      <c r="DK228" s="643">
        <f>'Report 5L'!$C$59</f>
        <v>0</v>
      </c>
      <c r="DL228" s="643">
        <f>'Report 5L'!$C$60</f>
        <v>0</v>
      </c>
      <c r="DM228" s="643">
        <f>'Report 5L'!$C$61</f>
        <v>0</v>
      </c>
      <c r="DN228" s="643">
        <f>'Report 5L'!$C$62</f>
        <v>0</v>
      </c>
      <c r="DO228" s="643">
        <f>'Report 5L'!$C$63</f>
        <v>0</v>
      </c>
      <c r="DP228" s="643">
        <f>'Report 5L'!$C$64</f>
        <v>0</v>
      </c>
      <c r="DQ228" s="643">
        <f>'Report 5L'!$C$65</f>
        <v>0</v>
      </c>
    </row>
    <row r="229" spans="2:121">
      <c r="B229" s="653" t="s">
        <v>463</v>
      </c>
      <c r="C229" s="654">
        <v>1</v>
      </c>
      <c r="D229" s="655" t="str">
        <f>'Information Input'!$M$14</f>
        <v xml:space="preserve">      -      </v>
      </c>
      <c r="E229" s="655" t="s">
        <v>27</v>
      </c>
      <c r="F229" s="656">
        <f t="shared" si="84"/>
        <v>43739</v>
      </c>
      <c r="G229" s="656">
        <f t="shared" si="85"/>
        <v>43830</v>
      </c>
      <c r="H229" s="656">
        <f>'Information Input'!$H$35</f>
        <v>43555</v>
      </c>
      <c r="I229" s="655" t="str">
        <f>'Information Input'!$J$22</f>
        <v>Quarterly</v>
      </c>
      <c r="J229" s="656">
        <f>'Information Input'!$H$30</f>
        <v>43555</v>
      </c>
      <c r="K229" s="655">
        <f>'Information Input'!$J$18</f>
        <v>2019</v>
      </c>
      <c r="L229" s="657" t="s">
        <v>365</v>
      </c>
      <c r="M229" s="658" t="s">
        <v>370</v>
      </c>
      <c r="N229" s="659" t="s">
        <v>462</v>
      </c>
      <c r="O229" s="660" t="s">
        <v>445</v>
      </c>
      <c r="P229" s="655">
        <v>6</v>
      </c>
      <c r="Q229" s="659" t="s">
        <v>29</v>
      </c>
      <c r="R229" s="659" t="s">
        <v>268</v>
      </c>
      <c r="S229" s="661">
        <f>'Report 1'!$F$18</f>
        <v>0</v>
      </c>
      <c r="T229" s="662">
        <f>'Report 1'!$F$24</f>
        <v>0</v>
      </c>
      <c r="U229" s="663">
        <f>'Report 1'!$F$110</f>
        <v>0</v>
      </c>
      <c r="CX229" s="664" t="s">
        <v>463</v>
      </c>
      <c r="CY229" s="655" t="s">
        <v>290</v>
      </c>
      <c r="CZ229" s="655" t="str">
        <f>'Information Input'!$M$14</f>
        <v xml:space="preserve">      -      </v>
      </c>
      <c r="DA229" s="656">
        <f>'Information Input'!$H$35</f>
        <v>43555</v>
      </c>
      <c r="DB229" s="655" t="str">
        <f>'Information Input'!$J$22</f>
        <v>Quarterly</v>
      </c>
      <c r="DC229" s="670">
        <f>'Information Input'!$H$30</f>
        <v>43555</v>
      </c>
      <c r="DD229" s="671" t="str">
        <f t="shared" si="73"/>
        <v>201902</v>
      </c>
      <c r="DE229" s="659" t="s">
        <v>462</v>
      </c>
      <c r="DF229" s="659" t="s">
        <v>460</v>
      </c>
      <c r="DG229" s="662">
        <f>'Report 5L'!$D$55</f>
        <v>0</v>
      </c>
      <c r="DH229" s="668">
        <f>'Report 5L'!$D$56</f>
        <v>0</v>
      </c>
      <c r="DI229" s="662">
        <f>'Report 5L'!$D$57</f>
        <v>0</v>
      </c>
      <c r="DJ229" s="662">
        <f>'Report 5L'!$D$58</f>
        <v>0</v>
      </c>
      <c r="DK229" s="662">
        <f>'Report 5L'!$D$59</f>
        <v>0</v>
      </c>
      <c r="DL229" s="662">
        <f>'Report 5L'!$D$60</f>
        <v>0</v>
      </c>
      <c r="DM229" s="662">
        <f>'Report 5L'!$D$61</f>
        <v>0</v>
      </c>
      <c r="DN229" s="662">
        <f>'Report 5L'!$D$62</f>
        <v>0</v>
      </c>
      <c r="DO229" s="662">
        <f>'Report 5L'!$D$63</f>
        <v>0</v>
      </c>
      <c r="DP229" s="662">
        <f>'Report 5L'!$D$64</f>
        <v>0</v>
      </c>
      <c r="DQ229" s="662">
        <f>'Report 5L'!$D$65</f>
        <v>0</v>
      </c>
    </row>
    <row r="230" spans="2:121">
      <c r="B230" s="653" t="s">
        <v>463</v>
      </c>
      <c r="C230" s="654">
        <v>1</v>
      </c>
      <c r="D230" s="655" t="str">
        <f>'Information Input'!$M$14</f>
        <v xml:space="preserve">      -      </v>
      </c>
      <c r="E230" s="655" t="s">
        <v>27</v>
      </c>
      <c r="F230" s="656">
        <f t="shared" si="84"/>
        <v>43739</v>
      </c>
      <c r="G230" s="656">
        <f t="shared" si="85"/>
        <v>43830</v>
      </c>
      <c r="H230" s="656">
        <f>'Information Input'!$H$35</f>
        <v>43555</v>
      </c>
      <c r="I230" s="655" t="str">
        <f>'Information Input'!$J$22</f>
        <v>Quarterly</v>
      </c>
      <c r="J230" s="656">
        <f>'Information Input'!$H$30</f>
        <v>43555</v>
      </c>
      <c r="K230" s="655">
        <f>'Information Input'!$J$18</f>
        <v>2019</v>
      </c>
      <c r="L230" s="657" t="s">
        <v>365</v>
      </c>
      <c r="M230" s="658" t="s">
        <v>370</v>
      </c>
      <c r="N230" s="659" t="s">
        <v>462</v>
      </c>
      <c r="O230" s="660" t="s">
        <v>449</v>
      </c>
      <c r="P230" s="655">
        <v>7</v>
      </c>
      <c r="Q230" s="659" t="s">
        <v>501</v>
      </c>
      <c r="R230" s="659" t="s">
        <v>268</v>
      </c>
      <c r="S230" s="661">
        <f>'Report 1'!$F$18</f>
        <v>0</v>
      </c>
      <c r="T230" s="662">
        <f>'Report 1'!$F$25</f>
        <v>0</v>
      </c>
      <c r="U230" s="663">
        <f>'Report 1'!$F$111</f>
        <v>0</v>
      </c>
      <c r="CX230" s="664" t="s">
        <v>463</v>
      </c>
      <c r="CY230" s="655" t="s">
        <v>290</v>
      </c>
      <c r="CZ230" s="655" t="str">
        <f>'Information Input'!$M$14</f>
        <v xml:space="preserve">      -      </v>
      </c>
      <c r="DA230" s="656">
        <f>'Information Input'!$H$35</f>
        <v>43555</v>
      </c>
      <c r="DB230" s="655" t="str">
        <f>'Information Input'!$J$22</f>
        <v>Quarterly</v>
      </c>
      <c r="DC230" s="670">
        <f>'Information Input'!$H$30</f>
        <v>43555</v>
      </c>
      <c r="DD230" s="671" t="str">
        <f t="shared" si="73"/>
        <v>201901</v>
      </c>
      <c r="DE230" s="659" t="s">
        <v>462</v>
      </c>
      <c r="DF230" s="659" t="s">
        <v>460</v>
      </c>
      <c r="DG230" s="662">
        <f>'Report 5L'!$E$55</f>
        <v>0</v>
      </c>
      <c r="DH230" s="668">
        <f>'Report 5L'!$E$56</f>
        <v>0</v>
      </c>
      <c r="DI230" s="662">
        <f>'Report 5L'!$E$57</f>
        <v>0</v>
      </c>
      <c r="DJ230" s="662">
        <f>'Report 5L'!$E$58</f>
        <v>0</v>
      </c>
      <c r="DK230" s="662">
        <f>'Report 5L'!$E$59</f>
        <v>0</v>
      </c>
      <c r="DL230" s="662">
        <f>'Report 5L'!$E$60</f>
        <v>0</v>
      </c>
      <c r="DM230" s="662">
        <f>'Report 5L'!$E$61</f>
        <v>0</v>
      </c>
      <c r="DN230" s="662">
        <f>'Report 5L'!$E$62</f>
        <v>0</v>
      </c>
      <c r="DO230" s="662">
        <f>'Report 5L'!$E$63</f>
        <v>0</v>
      </c>
      <c r="DP230" s="662">
        <f>'Report 5L'!$E$64</f>
        <v>0</v>
      </c>
      <c r="DQ230" s="662">
        <f>'Report 5L'!$E$65</f>
        <v>0</v>
      </c>
    </row>
    <row r="231" spans="2:121">
      <c r="B231" s="653" t="s">
        <v>463</v>
      </c>
      <c r="C231" s="654">
        <v>1</v>
      </c>
      <c r="D231" s="655" t="str">
        <f>'Information Input'!$M$14</f>
        <v xml:space="preserve">      -      </v>
      </c>
      <c r="E231" s="655" t="s">
        <v>27</v>
      </c>
      <c r="F231" s="656">
        <f t="shared" si="84"/>
        <v>43739</v>
      </c>
      <c r="G231" s="656">
        <f t="shared" si="85"/>
        <v>43830</v>
      </c>
      <c r="H231" s="656">
        <f>'Information Input'!$H$35</f>
        <v>43555</v>
      </c>
      <c r="I231" s="655" t="str">
        <f>'Information Input'!$J$22</f>
        <v>Quarterly</v>
      </c>
      <c r="J231" s="656">
        <f>'Information Input'!$H$30</f>
        <v>43555</v>
      </c>
      <c r="K231" s="655">
        <f>'Information Input'!$J$18</f>
        <v>2019</v>
      </c>
      <c r="L231" s="657" t="s">
        <v>365</v>
      </c>
      <c r="M231" s="658" t="s">
        <v>370</v>
      </c>
      <c r="N231" s="659" t="s">
        <v>462</v>
      </c>
      <c r="O231" s="660" t="s">
        <v>445</v>
      </c>
      <c r="P231" s="655">
        <v>8</v>
      </c>
      <c r="Q231" s="659" t="s">
        <v>37</v>
      </c>
      <c r="R231" s="659" t="s">
        <v>268</v>
      </c>
      <c r="S231" s="661">
        <f>'Report 1'!$F$18</f>
        <v>0</v>
      </c>
      <c r="T231" s="662">
        <f>'Report 1'!$F$26</f>
        <v>0</v>
      </c>
      <c r="U231" s="663">
        <f>'Report 1'!$F$112</f>
        <v>0</v>
      </c>
      <c r="CX231" s="664" t="s">
        <v>463</v>
      </c>
      <c r="CY231" s="655" t="s">
        <v>290</v>
      </c>
      <c r="CZ231" s="655" t="str">
        <f>'Information Input'!$M$14</f>
        <v xml:space="preserve">      -      </v>
      </c>
      <c r="DA231" s="656">
        <f>'Information Input'!$H$35</f>
        <v>43555</v>
      </c>
      <c r="DB231" s="655" t="str">
        <f>'Information Input'!$J$22</f>
        <v>Quarterly</v>
      </c>
      <c r="DC231" s="670">
        <f>'Information Input'!$H$30</f>
        <v>43555</v>
      </c>
      <c r="DD231" s="671" t="str">
        <f t="shared" si="73"/>
        <v>201812</v>
      </c>
      <c r="DE231" s="659" t="s">
        <v>462</v>
      </c>
      <c r="DF231" s="659" t="s">
        <v>460</v>
      </c>
      <c r="DG231" s="662">
        <f>'Report 5L'!$F$55</f>
        <v>0</v>
      </c>
      <c r="DH231" s="668">
        <f>'Report 5L'!$F$56</f>
        <v>0</v>
      </c>
      <c r="DI231" s="662">
        <f>'Report 5L'!$F$57</f>
        <v>0</v>
      </c>
      <c r="DJ231" s="662">
        <f>'Report 5L'!$F$58</f>
        <v>0</v>
      </c>
      <c r="DK231" s="662">
        <f>'Report 5L'!$F$59</f>
        <v>0</v>
      </c>
      <c r="DL231" s="662">
        <f>'Report 5L'!$F$60</f>
        <v>0</v>
      </c>
      <c r="DM231" s="662">
        <f>'Report 5L'!$F$61</f>
        <v>0</v>
      </c>
      <c r="DN231" s="662">
        <f>'Report 5L'!$F$62</f>
        <v>0</v>
      </c>
      <c r="DO231" s="662">
        <f>'Report 5L'!$F$63</f>
        <v>0</v>
      </c>
      <c r="DP231" s="662">
        <f>'Report 5L'!$F$64</f>
        <v>0</v>
      </c>
      <c r="DQ231" s="662">
        <f>'Report 5L'!$F$65</f>
        <v>0</v>
      </c>
    </row>
    <row r="232" spans="2:121">
      <c r="B232" s="653" t="s">
        <v>463</v>
      </c>
      <c r="C232" s="654">
        <v>1</v>
      </c>
      <c r="D232" s="655" t="str">
        <f>'Information Input'!$M$14</f>
        <v xml:space="preserve">      -      </v>
      </c>
      <c r="E232" s="655" t="s">
        <v>27</v>
      </c>
      <c r="F232" s="656">
        <f t="shared" si="84"/>
        <v>43739</v>
      </c>
      <c r="G232" s="656">
        <f t="shared" si="85"/>
        <v>43830</v>
      </c>
      <c r="H232" s="656">
        <f>'Information Input'!$H$35</f>
        <v>43555</v>
      </c>
      <c r="I232" s="655" t="str">
        <f>'Information Input'!$J$22</f>
        <v>Quarterly</v>
      </c>
      <c r="J232" s="656">
        <f>'Information Input'!$H$30</f>
        <v>43555</v>
      </c>
      <c r="K232" s="655">
        <f>'Information Input'!$J$18</f>
        <v>2019</v>
      </c>
      <c r="L232" s="657" t="s">
        <v>365</v>
      </c>
      <c r="M232" s="658" t="s">
        <v>370</v>
      </c>
      <c r="N232" s="659" t="s">
        <v>462</v>
      </c>
      <c r="O232" s="660" t="s">
        <v>445</v>
      </c>
      <c r="P232" s="655">
        <v>9</v>
      </c>
      <c r="Q232" s="659" t="s">
        <v>38</v>
      </c>
      <c r="R232" s="659" t="s">
        <v>268</v>
      </c>
      <c r="S232" s="661">
        <f>'Report 1'!$F$18</f>
        <v>0</v>
      </c>
      <c r="T232" s="662">
        <f>'Report 1'!$F$27</f>
        <v>0</v>
      </c>
      <c r="U232" s="663">
        <f>'Report 1'!$F$113</f>
        <v>0</v>
      </c>
      <c r="CX232" s="664" t="s">
        <v>463</v>
      </c>
      <c r="CY232" s="655" t="s">
        <v>290</v>
      </c>
      <c r="CZ232" s="655" t="str">
        <f>'Information Input'!$M$14</f>
        <v xml:space="preserve">      -      </v>
      </c>
      <c r="DA232" s="656">
        <f>'Information Input'!$H$35</f>
        <v>43555</v>
      </c>
      <c r="DB232" s="655" t="str">
        <f>'Information Input'!$J$22</f>
        <v>Quarterly</v>
      </c>
      <c r="DC232" s="670">
        <f>'Information Input'!$H$30</f>
        <v>43555</v>
      </c>
      <c r="DD232" s="671" t="str">
        <f t="shared" si="73"/>
        <v>201811</v>
      </c>
      <c r="DE232" s="659" t="s">
        <v>462</v>
      </c>
      <c r="DF232" s="659" t="s">
        <v>460</v>
      </c>
      <c r="DG232" s="662">
        <f>'Report 5L'!$G$55</f>
        <v>0</v>
      </c>
      <c r="DH232" s="668">
        <f>'Report 5L'!$G$56</f>
        <v>0</v>
      </c>
      <c r="DI232" s="662">
        <f>'Report 5L'!$G$57</f>
        <v>0</v>
      </c>
      <c r="DJ232" s="662">
        <f>'Report 5L'!$G$58</f>
        <v>0</v>
      </c>
      <c r="DK232" s="662">
        <f>'Report 5L'!$G$59</f>
        <v>0</v>
      </c>
      <c r="DL232" s="662">
        <f>'Report 5L'!$G$60</f>
        <v>0</v>
      </c>
      <c r="DM232" s="662">
        <f>'Report 5L'!$G$61</f>
        <v>0</v>
      </c>
      <c r="DN232" s="662">
        <f>'Report 5L'!$G$62</f>
        <v>0</v>
      </c>
      <c r="DO232" s="662">
        <f>'Report 5L'!$G$63</f>
        <v>0</v>
      </c>
      <c r="DP232" s="662">
        <f>'Report 5L'!$G$64</f>
        <v>0</v>
      </c>
      <c r="DQ232" s="662">
        <f>'Report 5L'!$G$65</f>
        <v>0</v>
      </c>
    </row>
    <row r="233" spans="2:121">
      <c r="B233" s="653" t="s">
        <v>463</v>
      </c>
      <c r="C233" s="654">
        <v>1</v>
      </c>
      <c r="D233" s="655" t="str">
        <f>'Information Input'!$M$14</f>
        <v xml:space="preserve">      -      </v>
      </c>
      <c r="E233" s="655" t="s">
        <v>27</v>
      </c>
      <c r="F233" s="656">
        <f t="shared" si="84"/>
        <v>43739</v>
      </c>
      <c r="G233" s="656">
        <f t="shared" si="85"/>
        <v>43830</v>
      </c>
      <c r="H233" s="656">
        <f>'Information Input'!$H$35</f>
        <v>43555</v>
      </c>
      <c r="I233" s="655" t="str">
        <f>'Information Input'!$J$22</f>
        <v>Quarterly</v>
      </c>
      <c r="J233" s="656">
        <f>'Information Input'!$H$30</f>
        <v>43555</v>
      </c>
      <c r="K233" s="655">
        <f>'Information Input'!$J$18</f>
        <v>2019</v>
      </c>
      <c r="L233" s="657" t="s">
        <v>365</v>
      </c>
      <c r="M233" s="658" t="s">
        <v>370</v>
      </c>
      <c r="N233" s="659" t="s">
        <v>462</v>
      </c>
      <c r="O233" s="660" t="s">
        <v>449</v>
      </c>
      <c r="P233" s="655">
        <v>10</v>
      </c>
      <c r="Q233" s="659" t="s">
        <v>292</v>
      </c>
      <c r="R233" s="659" t="s">
        <v>268</v>
      </c>
      <c r="S233" s="661">
        <f>'Report 1'!$F$18</f>
        <v>0</v>
      </c>
      <c r="T233" s="662">
        <f>'Report 1'!$F$28</f>
        <v>0</v>
      </c>
      <c r="U233" s="663">
        <f>'Report 1'!$F$114</f>
        <v>0</v>
      </c>
      <c r="CX233" s="664" t="s">
        <v>463</v>
      </c>
      <c r="CY233" s="655" t="s">
        <v>290</v>
      </c>
      <c r="CZ233" s="655" t="str">
        <f>'Information Input'!$M$14</f>
        <v xml:space="preserve">      -      </v>
      </c>
      <c r="DA233" s="656">
        <f>'Information Input'!$H$35</f>
        <v>43555</v>
      </c>
      <c r="DB233" s="655" t="str">
        <f>'Information Input'!$J$22</f>
        <v>Quarterly</v>
      </c>
      <c r="DC233" s="670">
        <f>'Information Input'!$H$30</f>
        <v>43555</v>
      </c>
      <c r="DD233" s="671" t="str">
        <f t="shared" si="73"/>
        <v>201810</v>
      </c>
      <c r="DE233" s="659" t="s">
        <v>462</v>
      </c>
      <c r="DF233" s="659" t="s">
        <v>460</v>
      </c>
      <c r="DG233" s="662">
        <f>'Report 5L'!$H$55</f>
        <v>0</v>
      </c>
      <c r="DH233" s="668">
        <f>'Report 5L'!$H$56</f>
        <v>0</v>
      </c>
      <c r="DI233" s="662">
        <f>'Report 5L'!$H$57</f>
        <v>0</v>
      </c>
      <c r="DJ233" s="662">
        <f>'Report 5L'!$H$58</f>
        <v>0</v>
      </c>
      <c r="DK233" s="662">
        <f>'Report 5L'!$H$59</f>
        <v>0</v>
      </c>
      <c r="DL233" s="662">
        <f>'Report 5L'!$H$60</f>
        <v>0</v>
      </c>
      <c r="DM233" s="662">
        <f>'Report 5L'!$H$61</f>
        <v>0</v>
      </c>
      <c r="DN233" s="662">
        <f>'Report 5L'!$H$62</f>
        <v>0</v>
      </c>
      <c r="DO233" s="662">
        <f>'Report 5L'!$H$63</f>
        <v>0</v>
      </c>
      <c r="DP233" s="662">
        <f>'Report 5L'!$H$64</f>
        <v>0</v>
      </c>
      <c r="DQ233" s="662">
        <f>'Report 5L'!$H$65</f>
        <v>0</v>
      </c>
    </row>
    <row r="234" spans="2:121">
      <c r="B234" s="653" t="s">
        <v>463</v>
      </c>
      <c r="C234" s="654">
        <v>1</v>
      </c>
      <c r="D234" s="655" t="str">
        <f>'Information Input'!$M$14</f>
        <v xml:space="preserve">      -      </v>
      </c>
      <c r="E234" s="655" t="s">
        <v>27</v>
      </c>
      <c r="F234" s="656">
        <f t="shared" si="84"/>
        <v>43739</v>
      </c>
      <c r="G234" s="656">
        <f t="shared" si="85"/>
        <v>43830</v>
      </c>
      <c r="H234" s="656">
        <f>'Information Input'!$H$35</f>
        <v>43555</v>
      </c>
      <c r="I234" s="655" t="str">
        <f>'Information Input'!$J$22</f>
        <v>Quarterly</v>
      </c>
      <c r="J234" s="656">
        <f>'Information Input'!$H$30</f>
        <v>43555</v>
      </c>
      <c r="K234" s="655">
        <f>'Information Input'!$J$18</f>
        <v>2019</v>
      </c>
      <c r="L234" s="657" t="s">
        <v>365</v>
      </c>
      <c r="M234" s="658" t="s">
        <v>370</v>
      </c>
      <c r="N234" s="659" t="s">
        <v>462</v>
      </c>
      <c r="O234" s="660" t="s">
        <v>446</v>
      </c>
      <c r="P234" s="655">
        <v>11</v>
      </c>
      <c r="Q234" s="667" t="s">
        <v>129</v>
      </c>
      <c r="R234" s="659" t="s">
        <v>152</v>
      </c>
      <c r="S234" s="661">
        <f>'Report 1'!$F$18</f>
        <v>0</v>
      </c>
      <c r="T234" s="662">
        <f>'Report 1'!$F$31</f>
        <v>0</v>
      </c>
      <c r="U234" s="663">
        <f>'Report 1'!$F$117</f>
        <v>0</v>
      </c>
      <c r="CX234" s="664" t="s">
        <v>463</v>
      </c>
      <c r="CY234" s="655" t="s">
        <v>290</v>
      </c>
      <c r="CZ234" s="655" t="str">
        <f>'Information Input'!$M$14</f>
        <v xml:space="preserve">      -      </v>
      </c>
      <c r="DA234" s="656">
        <f>'Information Input'!$H$35</f>
        <v>43555</v>
      </c>
      <c r="DB234" s="655" t="str">
        <f>'Information Input'!$J$22</f>
        <v>Quarterly</v>
      </c>
      <c r="DC234" s="670">
        <f>'Information Input'!$H$30</f>
        <v>43555</v>
      </c>
      <c r="DD234" s="671" t="str">
        <f t="shared" si="73"/>
        <v>201809</v>
      </c>
      <c r="DE234" s="659" t="s">
        <v>462</v>
      </c>
      <c r="DF234" s="659" t="s">
        <v>460</v>
      </c>
      <c r="DG234" s="662">
        <f>'Report 5L'!$I$55</f>
        <v>0</v>
      </c>
      <c r="DH234" s="668">
        <f>'Report 5L'!$I$56</f>
        <v>0</v>
      </c>
      <c r="DI234" s="662">
        <f>'Report 5L'!$I$57</f>
        <v>0</v>
      </c>
      <c r="DJ234" s="662">
        <f>'Report 5L'!$I$58</f>
        <v>0</v>
      </c>
      <c r="DK234" s="662">
        <f>'Report 5L'!$I$59</f>
        <v>0</v>
      </c>
      <c r="DL234" s="662">
        <f>'Report 5L'!$I$60</f>
        <v>0</v>
      </c>
      <c r="DM234" s="662">
        <f>'Report 5L'!$I$61</f>
        <v>0</v>
      </c>
      <c r="DN234" s="662">
        <f>'Report 5L'!$I$62</f>
        <v>0</v>
      </c>
      <c r="DO234" s="662">
        <f>'Report 5L'!$I$63</f>
        <v>0</v>
      </c>
      <c r="DP234" s="662">
        <f>'Report 5L'!$I$64</f>
        <v>0</v>
      </c>
      <c r="DQ234" s="662">
        <f>'Report 5L'!$I$65</f>
        <v>0</v>
      </c>
    </row>
    <row r="235" spans="2:121">
      <c r="B235" s="653" t="s">
        <v>463</v>
      </c>
      <c r="C235" s="654">
        <v>1</v>
      </c>
      <c r="D235" s="655" t="str">
        <f>'Information Input'!$M$14</f>
        <v xml:space="preserve">      -      </v>
      </c>
      <c r="E235" s="655" t="s">
        <v>27</v>
      </c>
      <c r="F235" s="656">
        <f t="shared" si="84"/>
        <v>43739</v>
      </c>
      <c r="G235" s="656">
        <f t="shared" si="85"/>
        <v>43830</v>
      </c>
      <c r="H235" s="656">
        <f>'Information Input'!$H$35</f>
        <v>43555</v>
      </c>
      <c r="I235" s="655" t="str">
        <f>'Information Input'!$J$22</f>
        <v>Quarterly</v>
      </c>
      <c r="J235" s="656">
        <f>'Information Input'!$H$30</f>
        <v>43555</v>
      </c>
      <c r="K235" s="655">
        <f>'Information Input'!$J$18</f>
        <v>2019</v>
      </c>
      <c r="L235" s="657" t="s">
        <v>365</v>
      </c>
      <c r="M235" s="658" t="s">
        <v>370</v>
      </c>
      <c r="N235" s="659" t="s">
        <v>462</v>
      </c>
      <c r="O235" s="660" t="s">
        <v>446</v>
      </c>
      <c r="P235" s="655">
        <v>12</v>
      </c>
      <c r="Q235" s="667" t="s">
        <v>108</v>
      </c>
      <c r="R235" s="659" t="s">
        <v>152</v>
      </c>
      <c r="S235" s="661">
        <f>'Report 1'!$F$18</f>
        <v>0</v>
      </c>
      <c r="T235" s="662">
        <f>'Report 1'!$F$32</f>
        <v>0</v>
      </c>
      <c r="U235" s="663">
        <f>'Report 1'!$F$118</f>
        <v>0</v>
      </c>
      <c r="CX235" s="664" t="s">
        <v>463</v>
      </c>
      <c r="CY235" s="655" t="s">
        <v>290</v>
      </c>
      <c r="CZ235" s="655" t="str">
        <f>'Information Input'!$M$14</f>
        <v xml:space="preserve">      -      </v>
      </c>
      <c r="DA235" s="656">
        <f>'Information Input'!$H$35</f>
        <v>43555</v>
      </c>
      <c r="DB235" s="655" t="str">
        <f>'Information Input'!$J$22</f>
        <v>Quarterly</v>
      </c>
      <c r="DC235" s="670">
        <f>'Information Input'!$H$30</f>
        <v>43555</v>
      </c>
      <c r="DD235" s="671" t="str">
        <f t="shared" si="73"/>
        <v>201808</v>
      </c>
      <c r="DE235" s="659" t="s">
        <v>462</v>
      </c>
      <c r="DF235" s="659" t="s">
        <v>460</v>
      </c>
      <c r="DG235" s="662">
        <f>'Report 5L'!$J$55</f>
        <v>0</v>
      </c>
      <c r="DH235" s="668">
        <f>'Report 5L'!$J$56</f>
        <v>0</v>
      </c>
      <c r="DI235" s="662">
        <f>'Report 5L'!$J$57</f>
        <v>0</v>
      </c>
      <c r="DJ235" s="662">
        <f>'Report 5L'!$J$58</f>
        <v>0</v>
      </c>
      <c r="DK235" s="662">
        <f>'Report 5L'!$J$59</f>
        <v>0</v>
      </c>
      <c r="DL235" s="662">
        <f>'Report 5L'!$J$60</f>
        <v>0</v>
      </c>
      <c r="DM235" s="662">
        <f>'Report 5L'!$J$61</f>
        <v>0</v>
      </c>
      <c r="DN235" s="662">
        <f>'Report 5L'!$J$62</f>
        <v>0</v>
      </c>
      <c r="DO235" s="662">
        <f>'Report 5L'!$J$63</f>
        <v>0</v>
      </c>
      <c r="DP235" s="662">
        <f>'Report 5L'!$J$64</f>
        <v>0</v>
      </c>
      <c r="DQ235" s="662">
        <f>'Report 5L'!$J$65</f>
        <v>0</v>
      </c>
    </row>
    <row r="236" spans="2:121">
      <c r="B236" s="653" t="s">
        <v>463</v>
      </c>
      <c r="C236" s="654">
        <v>1</v>
      </c>
      <c r="D236" s="655" t="str">
        <f>'Information Input'!$M$14</f>
        <v xml:space="preserve">      -      </v>
      </c>
      <c r="E236" s="655" t="s">
        <v>27</v>
      </c>
      <c r="F236" s="656">
        <f t="shared" si="84"/>
        <v>43739</v>
      </c>
      <c r="G236" s="656">
        <f t="shared" si="85"/>
        <v>43830</v>
      </c>
      <c r="H236" s="656">
        <f>'Information Input'!$H$35</f>
        <v>43555</v>
      </c>
      <c r="I236" s="655" t="str">
        <f>'Information Input'!$J$22</f>
        <v>Quarterly</v>
      </c>
      <c r="J236" s="656">
        <f>'Information Input'!$H$30</f>
        <v>43555</v>
      </c>
      <c r="K236" s="655">
        <f>'Information Input'!$J$18</f>
        <v>2019</v>
      </c>
      <c r="L236" s="657" t="s">
        <v>365</v>
      </c>
      <c r="M236" s="658" t="s">
        <v>370</v>
      </c>
      <c r="N236" s="659" t="s">
        <v>462</v>
      </c>
      <c r="O236" s="660" t="s">
        <v>446</v>
      </c>
      <c r="P236" s="655">
        <v>13</v>
      </c>
      <c r="Q236" s="667" t="s">
        <v>109</v>
      </c>
      <c r="R236" s="659" t="s">
        <v>154</v>
      </c>
      <c r="S236" s="661">
        <f>'Report 1'!$F$18</f>
        <v>0</v>
      </c>
      <c r="T236" s="662">
        <f>'Report 1'!$F$33</f>
        <v>0</v>
      </c>
      <c r="U236" s="663">
        <f>'Report 1'!$F$119</f>
        <v>0</v>
      </c>
      <c r="CX236" s="664" t="s">
        <v>463</v>
      </c>
      <c r="CY236" s="655" t="s">
        <v>290</v>
      </c>
      <c r="CZ236" s="655" t="str">
        <f>'Information Input'!$M$14</f>
        <v xml:space="preserve">      -      </v>
      </c>
      <c r="DA236" s="656">
        <f>'Information Input'!$H$35</f>
        <v>43555</v>
      </c>
      <c r="DB236" s="655" t="str">
        <f>'Information Input'!$J$22</f>
        <v>Quarterly</v>
      </c>
      <c r="DC236" s="670">
        <f>'Information Input'!$H$30</f>
        <v>43555</v>
      </c>
      <c r="DD236" s="671" t="str">
        <f t="shared" si="73"/>
        <v>201807</v>
      </c>
      <c r="DE236" s="659" t="s">
        <v>462</v>
      </c>
      <c r="DF236" s="659" t="s">
        <v>460</v>
      </c>
      <c r="DG236" s="662">
        <f>'Report 5L'!$K$55</f>
        <v>0</v>
      </c>
      <c r="DH236" s="668">
        <f>'Report 5L'!$K$56</f>
        <v>0</v>
      </c>
      <c r="DI236" s="662">
        <f>'Report 5L'!$K$57</f>
        <v>0</v>
      </c>
      <c r="DJ236" s="662">
        <f>'Report 5L'!$K$58</f>
        <v>0</v>
      </c>
      <c r="DK236" s="662">
        <f>'Report 5L'!$K$59</f>
        <v>0</v>
      </c>
      <c r="DL236" s="662">
        <f>'Report 5L'!$K$60</f>
        <v>0</v>
      </c>
      <c r="DM236" s="662">
        <f>'Report 5L'!$K$61</f>
        <v>0</v>
      </c>
      <c r="DN236" s="662">
        <f>'Report 5L'!$K$62</f>
        <v>0</v>
      </c>
      <c r="DO236" s="662">
        <f>'Report 5L'!$K$63</f>
        <v>0</v>
      </c>
      <c r="DP236" s="662">
        <f>'Report 5L'!$K$64</f>
        <v>0</v>
      </c>
      <c r="DQ236" s="662">
        <f>'Report 5L'!$K$65</f>
        <v>0</v>
      </c>
    </row>
    <row r="237" spans="2:121">
      <c r="B237" s="653" t="s">
        <v>463</v>
      </c>
      <c r="C237" s="654">
        <v>1</v>
      </c>
      <c r="D237" s="655" t="str">
        <f>'Information Input'!$M$14</f>
        <v xml:space="preserve">      -      </v>
      </c>
      <c r="E237" s="655" t="s">
        <v>27</v>
      </c>
      <c r="F237" s="656">
        <f t="shared" si="84"/>
        <v>43739</v>
      </c>
      <c r="G237" s="656">
        <f t="shared" si="85"/>
        <v>43830</v>
      </c>
      <c r="H237" s="656">
        <f>'Information Input'!$H$35</f>
        <v>43555</v>
      </c>
      <c r="I237" s="655" t="str">
        <f>'Information Input'!$J$22</f>
        <v>Quarterly</v>
      </c>
      <c r="J237" s="656">
        <f>'Information Input'!$H$30</f>
        <v>43555</v>
      </c>
      <c r="K237" s="655">
        <f>'Information Input'!$J$18</f>
        <v>2019</v>
      </c>
      <c r="L237" s="657" t="s">
        <v>365</v>
      </c>
      <c r="M237" s="658" t="s">
        <v>370</v>
      </c>
      <c r="N237" s="659" t="s">
        <v>462</v>
      </c>
      <c r="O237" s="660" t="s">
        <v>446</v>
      </c>
      <c r="P237" s="655">
        <v>14</v>
      </c>
      <c r="Q237" s="667" t="s">
        <v>537</v>
      </c>
      <c r="R237" s="659" t="s">
        <v>156</v>
      </c>
      <c r="S237" s="661">
        <f>'Report 1'!$F$18</f>
        <v>0</v>
      </c>
      <c r="T237" s="662">
        <f>'Report 1'!$F$34</f>
        <v>0</v>
      </c>
      <c r="U237" s="663">
        <f>'Report 1'!$F$120</f>
        <v>0</v>
      </c>
      <c r="CX237" s="664" t="s">
        <v>463</v>
      </c>
      <c r="CY237" s="655" t="s">
        <v>290</v>
      </c>
      <c r="CZ237" s="655" t="str">
        <f>'Information Input'!$M$14</f>
        <v xml:space="preserve">      -      </v>
      </c>
      <c r="DA237" s="656">
        <f>'Information Input'!$H$35</f>
        <v>43555</v>
      </c>
      <c r="DB237" s="655" t="str">
        <f>'Information Input'!$J$22</f>
        <v>Quarterly</v>
      </c>
      <c r="DC237" s="670">
        <f>'Information Input'!$H$30</f>
        <v>43555</v>
      </c>
      <c r="DD237" s="671" t="str">
        <f t="shared" si="73"/>
        <v>201806</v>
      </c>
      <c r="DE237" s="659" t="s">
        <v>462</v>
      </c>
      <c r="DF237" s="659" t="s">
        <v>460</v>
      </c>
      <c r="DG237" s="662">
        <f>'Report 5L'!$L$55</f>
        <v>0</v>
      </c>
      <c r="DH237" s="668">
        <f>'Report 5L'!$L$56</f>
        <v>0</v>
      </c>
      <c r="DI237" s="662">
        <f>'Report 5L'!$L$57</f>
        <v>0</v>
      </c>
      <c r="DJ237" s="662">
        <f>'Report 5L'!$L$58</f>
        <v>0</v>
      </c>
      <c r="DK237" s="662">
        <f>'Report 5L'!$L$59</f>
        <v>0</v>
      </c>
      <c r="DL237" s="662">
        <f>'Report 5L'!$L$60</f>
        <v>0</v>
      </c>
      <c r="DM237" s="662">
        <f>'Report 5L'!$L$61</f>
        <v>0</v>
      </c>
      <c r="DN237" s="662">
        <f>'Report 5L'!$L$62</f>
        <v>0</v>
      </c>
      <c r="DO237" s="662">
        <f>'Report 5L'!$L$63</f>
        <v>0</v>
      </c>
      <c r="DP237" s="662">
        <f>'Report 5L'!$L$64</f>
        <v>0</v>
      </c>
      <c r="DQ237" s="662">
        <f>'Report 5L'!$L$65</f>
        <v>0</v>
      </c>
    </row>
    <row r="238" spans="2:121">
      <c r="B238" s="653" t="s">
        <v>463</v>
      </c>
      <c r="C238" s="654">
        <v>1</v>
      </c>
      <c r="D238" s="655" t="str">
        <f>'Information Input'!$M$14</f>
        <v xml:space="preserve">      -      </v>
      </c>
      <c r="E238" s="655" t="s">
        <v>27</v>
      </c>
      <c r="F238" s="656">
        <f t="shared" si="84"/>
        <v>43739</v>
      </c>
      <c r="G238" s="656">
        <f t="shared" si="85"/>
        <v>43830</v>
      </c>
      <c r="H238" s="656">
        <f>'Information Input'!$H$35</f>
        <v>43555</v>
      </c>
      <c r="I238" s="655" t="str">
        <f>'Information Input'!$J$22</f>
        <v>Quarterly</v>
      </c>
      <c r="J238" s="656">
        <f>'Information Input'!$H$30</f>
        <v>43555</v>
      </c>
      <c r="K238" s="655">
        <f>'Information Input'!$J$18</f>
        <v>2019</v>
      </c>
      <c r="L238" s="657" t="s">
        <v>365</v>
      </c>
      <c r="M238" s="658" t="s">
        <v>370</v>
      </c>
      <c r="N238" s="659" t="s">
        <v>462</v>
      </c>
      <c r="O238" s="660" t="s">
        <v>446</v>
      </c>
      <c r="P238" s="655">
        <v>15</v>
      </c>
      <c r="Q238" s="667" t="s">
        <v>110</v>
      </c>
      <c r="R238" s="659" t="s">
        <v>157</v>
      </c>
      <c r="S238" s="661">
        <f>'Report 1'!$F$18</f>
        <v>0</v>
      </c>
      <c r="T238" s="662">
        <f>'Report 1'!$F$35</f>
        <v>0</v>
      </c>
      <c r="U238" s="663">
        <f>'Report 1'!$F$121</f>
        <v>0</v>
      </c>
      <c r="CX238" s="664" t="s">
        <v>463</v>
      </c>
      <c r="CY238" s="655" t="s">
        <v>290</v>
      </c>
      <c r="CZ238" s="655" t="str">
        <f>'Information Input'!$M$14</f>
        <v xml:space="preserve">      -      </v>
      </c>
      <c r="DA238" s="656">
        <f>'Information Input'!$H$35</f>
        <v>43555</v>
      </c>
      <c r="DB238" s="655" t="str">
        <f>'Information Input'!$J$22</f>
        <v>Quarterly</v>
      </c>
      <c r="DC238" s="670">
        <f>'Information Input'!$H$30</f>
        <v>43555</v>
      </c>
      <c r="DD238" s="671" t="str">
        <f t="shared" si="73"/>
        <v>201805</v>
      </c>
      <c r="DE238" s="659" t="s">
        <v>462</v>
      </c>
      <c r="DF238" s="659" t="s">
        <v>460</v>
      </c>
      <c r="DG238" s="662">
        <f>'Report 5L'!$M$55</f>
        <v>0</v>
      </c>
      <c r="DH238" s="668">
        <f>'Report 5L'!$M$56</f>
        <v>0</v>
      </c>
      <c r="DI238" s="662">
        <f>'Report 5L'!$M$57</f>
        <v>0</v>
      </c>
      <c r="DJ238" s="662">
        <f>'Report 5L'!$M$58</f>
        <v>0</v>
      </c>
      <c r="DK238" s="662">
        <f>'Report 5L'!$M$59</f>
        <v>0</v>
      </c>
      <c r="DL238" s="662">
        <f>'Report 5L'!$M$60</f>
        <v>0</v>
      </c>
      <c r="DM238" s="662">
        <f>'Report 5L'!$M$61</f>
        <v>0</v>
      </c>
      <c r="DN238" s="662">
        <f>'Report 5L'!$M$62</f>
        <v>0</v>
      </c>
      <c r="DO238" s="662">
        <f>'Report 5L'!$M$63</f>
        <v>0</v>
      </c>
      <c r="DP238" s="662">
        <f>'Report 5L'!$M$64</f>
        <v>0</v>
      </c>
      <c r="DQ238" s="662">
        <f>'Report 5L'!$M$65</f>
        <v>0</v>
      </c>
    </row>
    <row r="239" spans="2:121">
      <c r="B239" s="653" t="s">
        <v>463</v>
      </c>
      <c r="C239" s="654">
        <v>1</v>
      </c>
      <c r="D239" s="655" t="str">
        <f>'Information Input'!$M$14</f>
        <v xml:space="preserve">      -      </v>
      </c>
      <c r="E239" s="655" t="s">
        <v>27</v>
      </c>
      <c r="F239" s="656">
        <f t="shared" si="84"/>
        <v>43739</v>
      </c>
      <c r="G239" s="656">
        <f t="shared" si="85"/>
        <v>43830</v>
      </c>
      <c r="H239" s="656">
        <f>'Information Input'!$H$35</f>
        <v>43555</v>
      </c>
      <c r="I239" s="655" t="str">
        <f>'Information Input'!$J$22</f>
        <v>Quarterly</v>
      </c>
      <c r="J239" s="656">
        <f>'Information Input'!$H$30</f>
        <v>43555</v>
      </c>
      <c r="K239" s="655">
        <f>'Information Input'!$J$18</f>
        <v>2019</v>
      </c>
      <c r="L239" s="657" t="s">
        <v>365</v>
      </c>
      <c r="M239" s="658" t="s">
        <v>370</v>
      </c>
      <c r="N239" s="659" t="s">
        <v>462</v>
      </c>
      <c r="O239" s="660" t="s">
        <v>446</v>
      </c>
      <c r="P239" s="655">
        <v>16</v>
      </c>
      <c r="Q239" s="667" t="s">
        <v>538</v>
      </c>
      <c r="R239" s="659" t="s">
        <v>151</v>
      </c>
      <c r="S239" s="661">
        <f>'Report 1'!$F$18</f>
        <v>0</v>
      </c>
      <c r="T239" s="662">
        <f>'Report 1'!$F$36</f>
        <v>0</v>
      </c>
      <c r="U239" s="663">
        <f>'Report 1'!$F$122</f>
        <v>0</v>
      </c>
      <c r="CX239" s="664" t="s">
        <v>463</v>
      </c>
      <c r="CY239" s="655" t="s">
        <v>290</v>
      </c>
      <c r="CZ239" s="655" t="str">
        <f>'Information Input'!$M$14</f>
        <v xml:space="preserve">      -      </v>
      </c>
      <c r="DA239" s="656">
        <f>'Information Input'!$H$35</f>
        <v>43555</v>
      </c>
      <c r="DB239" s="655" t="str">
        <f>'Information Input'!$J$22</f>
        <v>Quarterly</v>
      </c>
      <c r="DC239" s="670">
        <f>'Information Input'!$H$30</f>
        <v>43555</v>
      </c>
      <c r="DD239" s="671" t="str">
        <f t="shared" si="73"/>
        <v>201804</v>
      </c>
      <c r="DE239" s="659" t="s">
        <v>462</v>
      </c>
      <c r="DF239" s="659" t="s">
        <v>460</v>
      </c>
      <c r="DG239" s="662">
        <f>'Report 5L'!$N$55</f>
        <v>0</v>
      </c>
      <c r="DH239" s="668">
        <f>'Report 5L'!$N$56</f>
        <v>0</v>
      </c>
      <c r="DI239" s="662">
        <f>'Report 5L'!$N$57</f>
        <v>0</v>
      </c>
      <c r="DJ239" s="662">
        <f>'Report 5L'!$N$58</f>
        <v>0</v>
      </c>
      <c r="DK239" s="662">
        <f>'Report 5L'!$N$59</f>
        <v>0</v>
      </c>
      <c r="DL239" s="662">
        <f>'Report 5L'!$N$60</f>
        <v>0</v>
      </c>
      <c r="DM239" s="662">
        <f>'Report 5L'!$N$61</f>
        <v>0</v>
      </c>
      <c r="DN239" s="662">
        <f>'Report 5L'!$N$62</f>
        <v>0</v>
      </c>
      <c r="DO239" s="662">
        <f>'Report 5L'!$N$63</f>
        <v>0</v>
      </c>
      <c r="DP239" s="662">
        <f>'Report 5L'!$N$64</f>
        <v>0</v>
      </c>
      <c r="DQ239" s="662">
        <f>'Report 5L'!$N$65</f>
        <v>0</v>
      </c>
    </row>
    <row r="240" spans="2:121">
      <c r="B240" s="653" t="s">
        <v>463</v>
      </c>
      <c r="C240" s="654">
        <v>1</v>
      </c>
      <c r="D240" s="655" t="str">
        <f>'Information Input'!$M$14</f>
        <v xml:space="preserve">      -      </v>
      </c>
      <c r="E240" s="655" t="s">
        <v>27</v>
      </c>
      <c r="F240" s="656">
        <f t="shared" si="84"/>
        <v>43739</v>
      </c>
      <c r="G240" s="656">
        <f t="shared" si="85"/>
        <v>43830</v>
      </c>
      <c r="H240" s="656">
        <f>'Information Input'!$H$35</f>
        <v>43555</v>
      </c>
      <c r="I240" s="655" t="str">
        <f>'Information Input'!$J$22</f>
        <v>Quarterly</v>
      </c>
      <c r="J240" s="656">
        <f>'Information Input'!$H$30</f>
        <v>43555</v>
      </c>
      <c r="K240" s="655">
        <f>'Information Input'!$J$18</f>
        <v>2019</v>
      </c>
      <c r="L240" s="657" t="s">
        <v>365</v>
      </c>
      <c r="M240" s="658" t="s">
        <v>370</v>
      </c>
      <c r="N240" s="659" t="s">
        <v>462</v>
      </c>
      <c r="O240" s="660" t="s">
        <v>446</v>
      </c>
      <c r="P240" s="655">
        <v>17</v>
      </c>
      <c r="Q240" s="667" t="s">
        <v>539</v>
      </c>
      <c r="R240" s="659" t="s">
        <v>151</v>
      </c>
      <c r="S240" s="661">
        <f>'Report 1'!$F$18</f>
        <v>0</v>
      </c>
      <c r="T240" s="662">
        <f>'Report 1'!$F$37</f>
        <v>0</v>
      </c>
      <c r="U240" s="663">
        <f>'Report 1'!$F$123</f>
        <v>0</v>
      </c>
      <c r="CX240" s="664" t="s">
        <v>463</v>
      </c>
      <c r="CY240" s="655" t="s">
        <v>290</v>
      </c>
      <c r="CZ240" s="655" t="str">
        <f>'Information Input'!$M$14</f>
        <v xml:space="preserve">      -      </v>
      </c>
      <c r="DA240" s="656">
        <f>'Information Input'!$H$35</f>
        <v>43555</v>
      </c>
      <c r="DB240" s="655" t="str">
        <f>'Information Input'!$J$22</f>
        <v>Quarterly</v>
      </c>
      <c r="DC240" s="670">
        <f>'Information Input'!$H$30</f>
        <v>43555</v>
      </c>
      <c r="DD240" s="671" t="str">
        <f t="shared" ref="DD240:DD299" si="86">DD204</f>
        <v>201803</v>
      </c>
      <c r="DE240" s="659" t="s">
        <v>462</v>
      </c>
      <c r="DF240" s="659" t="s">
        <v>460</v>
      </c>
      <c r="DG240" s="662">
        <f>'Report 5L'!$O$55</f>
        <v>0</v>
      </c>
      <c r="DH240" s="668">
        <f>'Report 5L'!$O$56</f>
        <v>0</v>
      </c>
      <c r="DI240" s="662">
        <f>'Report 5L'!$O$57</f>
        <v>0</v>
      </c>
      <c r="DJ240" s="662">
        <f>'Report 5L'!$O$58</f>
        <v>0</v>
      </c>
      <c r="DK240" s="662">
        <f>'Report 5L'!$O$59</f>
        <v>0</v>
      </c>
      <c r="DL240" s="662">
        <f>'Report 5L'!$O$60</f>
        <v>0</v>
      </c>
      <c r="DM240" s="662">
        <f>'Report 5L'!$O$61</f>
        <v>0</v>
      </c>
      <c r="DN240" s="662">
        <f>'Report 5L'!$O$62</f>
        <v>0</v>
      </c>
      <c r="DO240" s="662">
        <f>'Report 5L'!$O$63</f>
        <v>0</v>
      </c>
      <c r="DP240" s="662">
        <f>'Report 5L'!$O$64</f>
        <v>0</v>
      </c>
      <c r="DQ240" s="662">
        <f>'Report 5L'!$O$65</f>
        <v>0</v>
      </c>
    </row>
    <row r="241" spans="2:121">
      <c r="B241" s="653" t="s">
        <v>463</v>
      </c>
      <c r="C241" s="654">
        <v>1</v>
      </c>
      <c r="D241" s="655" t="str">
        <f>'Information Input'!$M$14</f>
        <v xml:space="preserve">      -      </v>
      </c>
      <c r="E241" s="655" t="s">
        <v>27</v>
      </c>
      <c r="F241" s="656">
        <f t="shared" si="84"/>
        <v>43739</v>
      </c>
      <c r="G241" s="656">
        <f t="shared" si="85"/>
        <v>43830</v>
      </c>
      <c r="H241" s="656">
        <f>'Information Input'!$H$35</f>
        <v>43555</v>
      </c>
      <c r="I241" s="655" t="str">
        <f>'Information Input'!$J$22</f>
        <v>Quarterly</v>
      </c>
      <c r="J241" s="656">
        <f>'Information Input'!$H$30</f>
        <v>43555</v>
      </c>
      <c r="K241" s="655">
        <f>'Information Input'!$J$18</f>
        <v>2019</v>
      </c>
      <c r="L241" s="657" t="s">
        <v>365</v>
      </c>
      <c r="M241" s="658" t="s">
        <v>370</v>
      </c>
      <c r="N241" s="659" t="s">
        <v>462</v>
      </c>
      <c r="O241" s="660" t="s">
        <v>446</v>
      </c>
      <c r="P241" s="655">
        <v>18</v>
      </c>
      <c r="Q241" s="667" t="s">
        <v>540</v>
      </c>
      <c r="R241" s="659" t="s">
        <v>151</v>
      </c>
      <c r="S241" s="661">
        <f>'Report 1'!$F$18</f>
        <v>0</v>
      </c>
      <c r="T241" s="662">
        <f>'Report 1'!$F$38</f>
        <v>0</v>
      </c>
      <c r="U241" s="663">
        <f>'Report 1'!$F$124</f>
        <v>0</v>
      </c>
      <c r="CX241" s="664" t="s">
        <v>463</v>
      </c>
      <c r="CY241" s="655" t="s">
        <v>290</v>
      </c>
      <c r="CZ241" s="655" t="str">
        <f>'Information Input'!$M$14</f>
        <v xml:space="preserve">      -      </v>
      </c>
      <c r="DA241" s="656">
        <f>'Information Input'!$H$35</f>
        <v>43555</v>
      </c>
      <c r="DB241" s="655" t="str">
        <f>'Information Input'!$J$22</f>
        <v>Quarterly</v>
      </c>
      <c r="DC241" s="670">
        <f>'Information Input'!$H$30</f>
        <v>43555</v>
      </c>
      <c r="DD241" s="671" t="str">
        <f t="shared" si="86"/>
        <v>201802</v>
      </c>
      <c r="DE241" s="659" t="s">
        <v>462</v>
      </c>
      <c r="DF241" s="659" t="s">
        <v>460</v>
      </c>
      <c r="DG241" s="662">
        <f>'Report 5L'!$P$55</f>
        <v>0</v>
      </c>
      <c r="DH241" s="668">
        <f>'Report 5L'!$P$56</f>
        <v>0</v>
      </c>
      <c r="DI241" s="662">
        <f>'Report 5L'!$P$57</f>
        <v>0</v>
      </c>
      <c r="DJ241" s="662">
        <f>'Report 5L'!$P$58</f>
        <v>0</v>
      </c>
      <c r="DK241" s="662">
        <f>'Report 5L'!$P$59</f>
        <v>0</v>
      </c>
      <c r="DL241" s="662">
        <f>'Report 5L'!$P$60</f>
        <v>0</v>
      </c>
      <c r="DM241" s="662">
        <f>'Report 5L'!$P$61</f>
        <v>0</v>
      </c>
      <c r="DN241" s="662">
        <f>'Report 5L'!$P$62</f>
        <v>0</v>
      </c>
      <c r="DO241" s="662">
        <f>'Report 5L'!$P$63</f>
        <v>0</v>
      </c>
      <c r="DP241" s="662">
        <f>'Report 5L'!$P$64</f>
        <v>0</v>
      </c>
      <c r="DQ241" s="662">
        <f>'Report 5L'!$P$65</f>
        <v>0</v>
      </c>
    </row>
    <row r="242" spans="2:121">
      <c r="B242" s="653" t="s">
        <v>463</v>
      </c>
      <c r="C242" s="654">
        <v>1</v>
      </c>
      <c r="D242" s="655" t="str">
        <f>'Information Input'!$M$14</f>
        <v xml:space="preserve">      -      </v>
      </c>
      <c r="E242" s="655" t="s">
        <v>27</v>
      </c>
      <c r="F242" s="656">
        <f t="shared" si="84"/>
        <v>43739</v>
      </c>
      <c r="G242" s="656">
        <f t="shared" si="85"/>
        <v>43830</v>
      </c>
      <c r="H242" s="656">
        <f>'Information Input'!$H$35</f>
        <v>43555</v>
      </c>
      <c r="I242" s="655" t="str">
        <f>'Information Input'!$J$22</f>
        <v>Quarterly</v>
      </c>
      <c r="J242" s="656">
        <f>'Information Input'!$H$30</f>
        <v>43555</v>
      </c>
      <c r="K242" s="655">
        <f>'Information Input'!$J$18</f>
        <v>2019</v>
      </c>
      <c r="L242" s="657" t="s">
        <v>365</v>
      </c>
      <c r="M242" s="658" t="s">
        <v>370</v>
      </c>
      <c r="N242" s="659" t="s">
        <v>462</v>
      </c>
      <c r="O242" s="660" t="s">
        <v>446</v>
      </c>
      <c r="P242" s="655">
        <v>19</v>
      </c>
      <c r="Q242" s="667" t="s">
        <v>541</v>
      </c>
      <c r="R242" s="659" t="s">
        <v>151</v>
      </c>
      <c r="S242" s="661">
        <f>'Report 1'!$F$18</f>
        <v>0</v>
      </c>
      <c r="T242" s="662">
        <f>'Report 1'!$F$39</f>
        <v>0</v>
      </c>
      <c r="U242" s="663">
        <f>'Report 1'!$F$125</f>
        <v>0</v>
      </c>
      <c r="CX242" s="664" t="s">
        <v>463</v>
      </c>
      <c r="CY242" s="655" t="s">
        <v>290</v>
      </c>
      <c r="CZ242" s="655" t="str">
        <f>'Information Input'!$M$14</f>
        <v xml:space="preserve">      -      </v>
      </c>
      <c r="DA242" s="656">
        <f>'Information Input'!$H$35</f>
        <v>43555</v>
      </c>
      <c r="DB242" s="655" t="str">
        <f>'Information Input'!$J$22</f>
        <v>Quarterly</v>
      </c>
      <c r="DC242" s="670">
        <f>'Information Input'!$H$30</f>
        <v>43555</v>
      </c>
      <c r="DD242" s="671" t="str">
        <f t="shared" si="86"/>
        <v>201801</v>
      </c>
      <c r="DE242" s="659" t="s">
        <v>462</v>
      </c>
      <c r="DF242" s="659" t="s">
        <v>460</v>
      </c>
      <c r="DG242" s="662">
        <f>'Report 5L'!$Q$55</f>
        <v>0</v>
      </c>
      <c r="DH242" s="668">
        <f>'Report 5L'!$Q$56</f>
        <v>0</v>
      </c>
      <c r="DI242" s="662">
        <f>'Report 5L'!$Q$57</f>
        <v>0</v>
      </c>
      <c r="DJ242" s="662">
        <f>'Report 5L'!$Q$58</f>
        <v>0</v>
      </c>
      <c r="DK242" s="662">
        <f>'Report 5L'!$Q$59</f>
        <v>0</v>
      </c>
      <c r="DL242" s="662">
        <f>'Report 5L'!$Q$60</f>
        <v>0</v>
      </c>
      <c r="DM242" s="662">
        <f>'Report 5L'!$Q$61</f>
        <v>0</v>
      </c>
      <c r="DN242" s="662">
        <f>'Report 5L'!$Q$62</f>
        <v>0</v>
      </c>
      <c r="DO242" s="662">
        <f>'Report 5L'!$Q$63</f>
        <v>0</v>
      </c>
      <c r="DP242" s="662">
        <f>'Report 5L'!$Q$64</f>
        <v>0</v>
      </c>
      <c r="DQ242" s="662">
        <f>'Report 5L'!$Q$65</f>
        <v>0</v>
      </c>
    </row>
    <row r="243" spans="2:121">
      <c r="B243" s="653" t="s">
        <v>463</v>
      </c>
      <c r="C243" s="654">
        <v>1</v>
      </c>
      <c r="D243" s="655" t="str">
        <f>'Information Input'!$M$14</f>
        <v xml:space="preserve">      -      </v>
      </c>
      <c r="E243" s="655" t="s">
        <v>27</v>
      </c>
      <c r="F243" s="656">
        <f t="shared" si="84"/>
        <v>43739</v>
      </c>
      <c r="G243" s="656">
        <f t="shared" si="85"/>
        <v>43830</v>
      </c>
      <c r="H243" s="656">
        <f>'Information Input'!$H$35</f>
        <v>43555</v>
      </c>
      <c r="I243" s="655" t="str">
        <f>'Information Input'!$J$22</f>
        <v>Quarterly</v>
      </c>
      <c r="J243" s="656">
        <f>'Information Input'!$H$30</f>
        <v>43555</v>
      </c>
      <c r="K243" s="655">
        <f>'Information Input'!$J$18</f>
        <v>2019</v>
      </c>
      <c r="L243" s="657" t="s">
        <v>365</v>
      </c>
      <c r="M243" s="658" t="s">
        <v>370</v>
      </c>
      <c r="N243" s="659" t="s">
        <v>462</v>
      </c>
      <c r="O243" s="660" t="s">
        <v>446</v>
      </c>
      <c r="P243" s="655">
        <v>20</v>
      </c>
      <c r="Q243" s="667" t="s">
        <v>542</v>
      </c>
      <c r="R243" s="659" t="s">
        <v>151</v>
      </c>
      <c r="S243" s="661">
        <f>'Report 1'!$F$18</f>
        <v>0</v>
      </c>
      <c r="T243" s="662">
        <f>'Report 1'!$F$40</f>
        <v>0</v>
      </c>
      <c r="U243" s="663">
        <f>'Report 1'!$F$126</f>
        <v>0</v>
      </c>
      <c r="CX243" s="664" t="s">
        <v>463</v>
      </c>
      <c r="CY243" s="655" t="s">
        <v>290</v>
      </c>
      <c r="CZ243" s="655" t="str">
        <f>'Information Input'!$M$14</f>
        <v xml:space="preserve">      -      </v>
      </c>
      <c r="DA243" s="670">
        <f>'Information Input'!$H$35</f>
        <v>43555</v>
      </c>
      <c r="DB243" s="655" t="str">
        <f>'Information Input'!$J$22</f>
        <v>Quarterly</v>
      </c>
      <c r="DC243" s="670">
        <f>'Information Input'!$H$30</f>
        <v>43555</v>
      </c>
      <c r="DD243" s="671" t="str">
        <f t="shared" si="86"/>
        <v>201712</v>
      </c>
      <c r="DE243" s="659" t="s">
        <v>462</v>
      </c>
      <c r="DF243" s="659" t="s">
        <v>460</v>
      </c>
      <c r="DG243" s="662">
        <f>'Report 5L'!$R$55</f>
        <v>0</v>
      </c>
      <c r="DH243" s="668">
        <f>'Report 5L'!$R$56</f>
        <v>0</v>
      </c>
      <c r="DI243" s="662">
        <f>'Report 5L'!$R$57</f>
        <v>0</v>
      </c>
      <c r="DJ243" s="662">
        <f>'Report 5L'!$R$58</f>
        <v>0</v>
      </c>
      <c r="DK243" s="662">
        <f>'Report 5L'!$R$59</f>
        <v>0</v>
      </c>
      <c r="DL243" s="662">
        <f>'Report 5L'!$R$60</f>
        <v>0</v>
      </c>
      <c r="DM243" s="662">
        <f>'Report 5L'!$R$61</f>
        <v>0</v>
      </c>
      <c r="DN243" s="662">
        <f>'Report 5L'!$R$62</f>
        <v>0</v>
      </c>
      <c r="DO243" s="662">
        <f>'Report 5L'!$R$63</f>
        <v>0</v>
      </c>
      <c r="DP243" s="662">
        <f>'Report 5L'!$R$64</f>
        <v>0</v>
      </c>
      <c r="DQ243" s="662">
        <f>'Report 5L'!$R$65</f>
        <v>0</v>
      </c>
    </row>
    <row r="244" spans="2:121">
      <c r="B244" s="653" t="s">
        <v>463</v>
      </c>
      <c r="C244" s="654">
        <v>1</v>
      </c>
      <c r="D244" s="655" t="str">
        <f>'Information Input'!$M$14</f>
        <v xml:space="preserve">      -      </v>
      </c>
      <c r="E244" s="655" t="s">
        <v>27</v>
      </c>
      <c r="F244" s="656">
        <f t="shared" si="84"/>
        <v>43739</v>
      </c>
      <c r="G244" s="656">
        <f t="shared" si="85"/>
        <v>43830</v>
      </c>
      <c r="H244" s="656">
        <f>'Information Input'!$H$35</f>
        <v>43555</v>
      </c>
      <c r="I244" s="655" t="str">
        <f>'Information Input'!$J$22</f>
        <v>Quarterly</v>
      </c>
      <c r="J244" s="656">
        <f>'Information Input'!$H$30</f>
        <v>43555</v>
      </c>
      <c r="K244" s="655">
        <f>'Information Input'!$J$18</f>
        <v>2019</v>
      </c>
      <c r="L244" s="657" t="s">
        <v>365</v>
      </c>
      <c r="M244" s="658" t="s">
        <v>370</v>
      </c>
      <c r="N244" s="659" t="s">
        <v>462</v>
      </c>
      <c r="O244" s="660" t="s">
        <v>446</v>
      </c>
      <c r="P244" s="655">
        <v>21</v>
      </c>
      <c r="Q244" s="667" t="s">
        <v>543</v>
      </c>
      <c r="R244" s="659" t="s">
        <v>151</v>
      </c>
      <c r="S244" s="661">
        <f>'Report 1'!$F$18</f>
        <v>0</v>
      </c>
      <c r="T244" s="662">
        <f>'Report 1'!$F$41</f>
        <v>0</v>
      </c>
      <c r="U244" s="663">
        <f>'Report 1'!$F$127</f>
        <v>0</v>
      </c>
      <c r="CX244" s="664" t="s">
        <v>463</v>
      </c>
      <c r="CY244" s="655" t="s">
        <v>290</v>
      </c>
      <c r="CZ244" s="655" t="str">
        <f>'Information Input'!$M$14</f>
        <v xml:space="preserve">      -      </v>
      </c>
      <c r="DA244" s="656">
        <f>'Information Input'!$H$35</f>
        <v>43555</v>
      </c>
      <c r="DB244" s="655" t="str">
        <f>'Information Input'!$J$22</f>
        <v>Quarterly</v>
      </c>
      <c r="DC244" s="670">
        <f>'Information Input'!$H$30</f>
        <v>43555</v>
      </c>
      <c r="DD244" s="671" t="str">
        <f t="shared" si="86"/>
        <v>201711</v>
      </c>
      <c r="DE244" s="659" t="s">
        <v>462</v>
      </c>
      <c r="DF244" s="659" t="s">
        <v>460</v>
      </c>
      <c r="DG244" s="662">
        <f>'Report 5L'!$S$55</f>
        <v>0</v>
      </c>
      <c r="DH244" s="668">
        <f>'Report 5L'!$S$56</f>
        <v>0</v>
      </c>
      <c r="DI244" s="662">
        <f>'Report 5L'!$S$57</f>
        <v>0</v>
      </c>
      <c r="DJ244" s="662">
        <f>'Report 5L'!$S$58</f>
        <v>0</v>
      </c>
      <c r="DK244" s="662">
        <f>'Report 5L'!$S$59</f>
        <v>0</v>
      </c>
      <c r="DL244" s="662">
        <f>'Report 5L'!$S$60</f>
        <v>0</v>
      </c>
      <c r="DM244" s="662">
        <f>'Report 5L'!$S$61</f>
        <v>0</v>
      </c>
      <c r="DN244" s="662">
        <f>'Report 5L'!$S$62</f>
        <v>0</v>
      </c>
      <c r="DO244" s="662">
        <f>'Report 5L'!$S$63</f>
        <v>0</v>
      </c>
      <c r="DP244" s="662">
        <f>'Report 5L'!$S$64</f>
        <v>0</v>
      </c>
      <c r="DQ244" s="662">
        <f>'Report 5L'!$S$65</f>
        <v>0</v>
      </c>
    </row>
    <row r="245" spans="2:121">
      <c r="B245" s="653" t="s">
        <v>463</v>
      </c>
      <c r="C245" s="654">
        <v>1</v>
      </c>
      <c r="D245" s="655" t="str">
        <f>'Information Input'!$M$14</f>
        <v xml:space="preserve">      -      </v>
      </c>
      <c r="E245" s="655" t="s">
        <v>27</v>
      </c>
      <c r="F245" s="656">
        <f t="shared" si="84"/>
        <v>43739</v>
      </c>
      <c r="G245" s="656">
        <f t="shared" si="85"/>
        <v>43830</v>
      </c>
      <c r="H245" s="656">
        <f>'Information Input'!$H$35</f>
        <v>43555</v>
      </c>
      <c r="I245" s="655" t="str">
        <f>'Information Input'!$J$22</f>
        <v>Quarterly</v>
      </c>
      <c r="J245" s="656">
        <f>'Information Input'!$H$30</f>
        <v>43555</v>
      </c>
      <c r="K245" s="655">
        <f>'Information Input'!$J$18</f>
        <v>2019</v>
      </c>
      <c r="L245" s="657" t="s">
        <v>365</v>
      </c>
      <c r="M245" s="658" t="s">
        <v>370</v>
      </c>
      <c r="N245" s="659" t="s">
        <v>462</v>
      </c>
      <c r="O245" s="660" t="s">
        <v>446</v>
      </c>
      <c r="P245" s="655">
        <v>22</v>
      </c>
      <c r="Q245" s="667" t="s">
        <v>544</v>
      </c>
      <c r="R245" s="659" t="s">
        <v>150</v>
      </c>
      <c r="S245" s="661">
        <f>'Report 1'!$F$18</f>
        <v>0</v>
      </c>
      <c r="T245" s="662">
        <f>'Report 1'!$F$42</f>
        <v>0</v>
      </c>
      <c r="U245" s="663">
        <f>'Report 1'!$F$128</f>
        <v>0</v>
      </c>
      <c r="CX245" s="664" t="s">
        <v>463</v>
      </c>
      <c r="CY245" s="655" t="s">
        <v>290</v>
      </c>
      <c r="CZ245" s="655" t="str">
        <f>'Information Input'!$M$14</f>
        <v xml:space="preserve">      -      </v>
      </c>
      <c r="DA245" s="656">
        <f>'Information Input'!$H$35</f>
        <v>43555</v>
      </c>
      <c r="DB245" s="655" t="str">
        <f>'Information Input'!$J$22</f>
        <v>Quarterly</v>
      </c>
      <c r="DC245" s="670">
        <f>'Information Input'!$H$30</f>
        <v>43555</v>
      </c>
      <c r="DD245" s="671" t="str">
        <f t="shared" si="86"/>
        <v>201710</v>
      </c>
      <c r="DE245" s="659" t="s">
        <v>462</v>
      </c>
      <c r="DF245" s="659" t="s">
        <v>460</v>
      </c>
      <c r="DG245" s="662">
        <f>'Report 5L'!$T$55</f>
        <v>0</v>
      </c>
      <c r="DH245" s="668">
        <f>'Report 5L'!$T$56</f>
        <v>0</v>
      </c>
      <c r="DI245" s="662">
        <f>'Report 5L'!$T$57</f>
        <v>0</v>
      </c>
      <c r="DJ245" s="662">
        <f>'Report 5L'!$T$58</f>
        <v>0</v>
      </c>
      <c r="DK245" s="662">
        <f>'Report 5L'!$T$59</f>
        <v>0</v>
      </c>
      <c r="DL245" s="662">
        <f>'Report 5L'!$T$60</f>
        <v>0</v>
      </c>
      <c r="DM245" s="662">
        <f>'Report 5L'!$T$61</f>
        <v>0</v>
      </c>
      <c r="DN245" s="662">
        <f>'Report 5L'!$T$62</f>
        <v>0</v>
      </c>
      <c r="DO245" s="662">
        <f>'Report 5L'!$T$63</f>
        <v>0</v>
      </c>
      <c r="DP245" s="662">
        <f>'Report 5L'!$T$64</f>
        <v>0</v>
      </c>
      <c r="DQ245" s="662">
        <f>'Report 5L'!$T$65</f>
        <v>0</v>
      </c>
    </row>
    <row r="246" spans="2:121">
      <c r="B246" s="653" t="s">
        <v>463</v>
      </c>
      <c r="C246" s="654">
        <v>1</v>
      </c>
      <c r="D246" s="655" t="str">
        <f>'Information Input'!$M$14</f>
        <v xml:space="preserve">      -      </v>
      </c>
      <c r="E246" s="655" t="s">
        <v>27</v>
      </c>
      <c r="F246" s="656">
        <f t="shared" si="84"/>
        <v>43739</v>
      </c>
      <c r="G246" s="656">
        <f t="shared" si="85"/>
        <v>43830</v>
      </c>
      <c r="H246" s="656">
        <f>'Information Input'!$H$35</f>
        <v>43555</v>
      </c>
      <c r="I246" s="655" t="str">
        <f>'Information Input'!$J$22</f>
        <v>Quarterly</v>
      </c>
      <c r="J246" s="656">
        <f>'Information Input'!$H$30</f>
        <v>43555</v>
      </c>
      <c r="K246" s="655">
        <f>'Information Input'!$J$18</f>
        <v>2019</v>
      </c>
      <c r="L246" s="657" t="s">
        <v>365</v>
      </c>
      <c r="M246" s="658" t="s">
        <v>370</v>
      </c>
      <c r="N246" s="659" t="s">
        <v>462</v>
      </c>
      <c r="O246" s="660" t="s">
        <v>446</v>
      </c>
      <c r="P246" s="655">
        <v>23</v>
      </c>
      <c r="Q246" s="667" t="s">
        <v>545</v>
      </c>
      <c r="R246" s="659" t="s">
        <v>150</v>
      </c>
      <c r="S246" s="661">
        <f>'Report 1'!$F$18</f>
        <v>0</v>
      </c>
      <c r="T246" s="662">
        <f>'Report 1'!$F$43</f>
        <v>0</v>
      </c>
      <c r="U246" s="663">
        <f>'Report 1'!$F$129</f>
        <v>0</v>
      </c>
      <c r="CX246" s="664" t="s">
        <v>463</v>
      </c>
      <c r="CY246" s="655" t="s">
        <v>290</v>
      </c>
      <c r="CZ246" s="655" t="str">
        <f>'Information Input'!$M$14</f>
        <v xml:space="preserve">      -      </v>
      </c>
      <c r="DA246" s="656">
        <f>'Information Input'!$H$35</f>
        <v>43555</v>
      </c>
      <c r="DB246" s="655" t="str">
        <f>'Information Input'!$J$22</f>
        <v>Quarterly</v>
      </c>
      <c r="DC246" s="670">
        <f>'Information Input'!$H$30</f>
        <v>43555</v>
      </c>
      <c r="DD246" s="671" t="str">
        <f t="shared" si="86"/>
        <v>201709</v>
      </c>
      <c r="DE246" s="659" t="s">
        <v>462</v>
      </c>
      <c r="DF246" s="659" t="s">
        <v>460</v>
      </c>
      <c r="DG246" s="662">
        <f>'Report 5L'!$U$55</f>
        <v>0</v>
      </c>
      <c r="DH246" s="668">
        <f>'Report 5L'!$U$56</f>
        <v>0</v>
      </c>
      <c r="DI246" s="662">
        <f>'Report 5L'!$U$57</f>
        <v>0</v>
      </c>
      <c r="DJ246" s="662">
        <f>'Report 5L'!$U$58</f>
        <v>0</v>
      </c>
      <c r="DK246" s="662">
        <f>'Report 5L'!$U$59</f>
        <v>0</v>
      </c>
      <c r="DL246" s="662">
        <f>'Report 5L'!$U$60</f>
        <v>0</v>
      </c>
      <c r="DM246" s="662">
        <f>'Report 5L'!$U$61</f>
        <v>0</v>
      </c>
      <c r="DN246" s="662">
        <f>'Report 5L'!$U$62</f>
        <v>0</v>
      </c>
      <c r="DO246" s="662">
        <f>'Report 5L'!$U$63</f>
        <v>0</v>
      </c>
      <c r="DP246" s="662">
        <f>'Report 5L'!$U$64</f>
        <v>0</v>
      </c>
      <c r="DQ246" s="662">
        <f>'Report 5L'!$U$65</f>
        <v>0</v>
      </c>
    </row>
    <row r="247" spans="2:121">
      <c r="B247" s="653" t="s">
        <v>463</v>
      </c>
      <c r="C247" s="654">
        <v>1</v>
      </c>
      <c r="D247" s="655" t="str">
        <f>'Information Input'!$M$14</f>
        <v xml:space="preserve">      -      </v>
      </c>
      <c r="E247" s="655" t="s">
        <v>27</v>
      </c>
      <c r="F247" s="656">
        <f t="shared" si="84"/>
        <v>43739</v>
      </c>
      <c r="G247" s="656">
        <f t="shared" si="85"/>
        <v>43830</v>
      </c>
      <c r="H247" s="656">
        <f>'Information Input'!$H$35</f>
        <v>43555</v>
      </c>
      <c r="I247" s="655" t="str">
        <f>'Information Input'!$J$22</f>
        <v>Quarterly</v>
      </c>
      <c r="J247" s="656">
        <f>'Information Input'!$H$30</f>
        <v>43555</v>
      </c>
      <c r="K247" s="655">
        <f>'Information Input'!$J$18</f>
        <v>2019</v>
      </c>
      <c r="L247" s="657" t="s">
        <v>365</v>
      </c>
      <c r="M247" s="658" t="s">
        <v>370</v>
      </c>
      <c r="N247" s="659" t="s">
        <v>462</v>
      </c>
      <c r="O247" s="660" t="s">
        <v>446</v>
      </c>
      <c r="P247" s="655">
        <v>24</v>
      </c>
      <c r="Q247" s="667" t="s">
        <v>546</v>
      </c>
      <c r="R247" s="659" t="s">
        <v>156</v>
      </c>
      <c r="S247" s="661">
        <f>'Report 1'!$F$18</f>
        <v>0</v>
      </c>
      <c r="T247" s="662">
        <f>'Report 1'!$F$44</f>
        <v>0</v>
      </c>
      <c r="U247" s="663">
        <f>'Report 1'!$F$130</f>
        <v>0</v>
      </c>
      <c r="CX247" s="664" t="s">
        <v>463</v>
      </c>
      <c r="CY247" s="655" t="s">
        <v>290</v>
      </c>
      <c r="CZ247" s="655" t="str">
        <f>'Information Input'!$M$14</f>
        <v xml:space="preserve">      -      </v>
      </c>
      <c r="DA247" s="656">
        <f>'Information Input'!$H$35</f>
        <v>43555</v>
      </c>
      <c r="DB247" s="655" t="str">
        <f>'Information Input'!$J$22</f>
        <v>Quarterly</v>
      </c>
      <c r="DC247" s="670">
        <f>'Information Input'!$H$30</f>
        <v>43555</v>
      </c>
      <c r="DD247" s="671" t="str">
        <f t="shared" si="86"/>
        <v>201708</v>
      </c>
      <c r="DE247" s="659" t="s">
        <v>462</v>
      </c>
      <c r="DF247" s="659" t="s">
        <v>460</v>
      </c>
      <c r="DG247" s="662">
        <f>'Report 5L'!$V$55</f>
        <v>0</v>
      </c>
      <c r="DH247" s="668">
        <f>'Report 5L'!$V$56</f>
        <v>0</v>
      </c>
      <c r="DI247" s="662">
        <f>'Report 5L'!$V$57</f>
        <v>0</v>
      </c>
      <c r="DJ247" s="662">
        <f>'Report 5L'!$V$58</f>
        <v>0</v>
      </c>
      <c r="DK247" s="662">
        <f>'Report 5L'!$V$59</f>
        <v>0</v>
      </c>
      <c r="DL247" s="662">
        <f>'Report 5L'!$V$60</f>
        <v>0</v>
      </c>
      <c r="DM247" s="662">
        <f>'Report 5L'!$V$61</f>
        <v>0</v>
      </c>
      <c r="DN247" s="662">
        <f>'Report 5L'!$V$62</f>
        <v>0</v>
      </c>
      <c r="DO247" s="662">
        <f>'Report 5L'!$V$63</f>
        <v>0</v>
      </c>
      <c r="DP247" s="662">
        <f>'Report 5L'!$V$64</f>
        <v>0</v>
      </c>
      <c r="DQ247" s="662">
        <f>'Report 5L'!$V$65</f>
        <v>0</v>
      </c>
    </row>
    <row r="248" spans="2:121">
      <c r="B248" s="653" t="s">
        <v>463</v>
      </c>
      <c r="C248" s="654">
        <v>1</v>
      </c>
      <c r="D248" s="655" t="str">
        <f>'Information Input'!$M$14</f>
        <v xml:space="preserve">      -      </v>
      </c>
      <c r="E248" s="655" t="s">
        <v>27</v>
      </c>
      <c r="F248" s="656">
        <f t="shared" si="84"/>
        <v>43739</v>
      </c>
      <c r="G248" s="656">
        <f t="shared" si="85"/>
        <v>43830</v>
      </c>
      <c r="H248" s="656">
        <f>'Information Input'!$H$35</f>
        <v>43555</v>
      </c>
      <c r="I248" s="655" t="str">
        <f>'Information Input'!$J$22</f>
        <v>Quarterly</v>
      </c>
      <c r="J248" s="656">
        <f>'Information Input'!$H$30</f>
        <v>43555</v>
      </c>
      <c r="K248" s="655">
        <f>'Information Input'!$J$18</f>
        <v>2019</v>
      </c>
      <c r="L248" s="657" t="s">
        <v>365</v>
      </c>
      <c r="M248" s="658" t="s">
        <v>370</v>
      </c>
      <c r="N248" s="659" t="s">
        <v>462</v>
      </c>
      <c r="O248" s="660" t="s">
        <v>446</v>
      </c>
      <c r="P248" s="655">
        <v>25</v>
      </c>
      <c r="Q248" s="667" t="s">
        <v>547</v>
      </c>
      <c r="R248" s="659" t="s">
        <v>156</v>
      </c>
      <c r="S248" s="661">
        <f>'Report 1'!$F$18</f>
        <v>0</v>
      </c>
      <c r="T248" s="662">
        <f>'Report 1'!$F$45</f>
        <v>0</v>
      </c>
      <c r="U248" s="663">
        <f>'Report 1'!$F$131</f>
        <v>0</v>
      </c>
      <c r="CX248" s="664" t="s">
        <v>463</v>
      </c>
      <c r="CY248" s="655" t="s">
        <v>290</v>
      </c>
      <c r="CZ248" s="655" t="str">
        <f>'Information Input'!$M$14</f>
        <v xml:space="preserve">      -      </v>
      </c>
      <c r="DA248" s="656">
        <f>'Information Input'!$H$35</f>
        <v>43555</v>
      </c>
      <c r="DB248" s="655" t="str">
        <f>'Information Input'!$J$22</f>
        <v>Quarterly</v>
      </c>
      <c r="DC248" s="670">
        <f>'Information Input'!$H$30</f>
        <v>43555</v>
      </c>
      <c r="DD248" s="671" t="str">
        <f t="shared" si="86"/>
        <v>201707</v>
      </c>
      <c r="DE248" s="659" t="s">
        <v>462</v>
      </c>
      <c r="DF248" s="659" t="s">
        <v>460</v>
      </c>
      <c r="DG248" s="662">
        <f>'Report 5L'!$W$55</f>
        <v>0</v>
      </c>
      <c r="DH248" s="668">
        <f>'Report 5L'!$W$56</f>
        <v>0</v>
      </c>
      <c r="DI248" s="662">
        <f>'Report 5L'!$W$57</f>
        <v>0</v>
      </c>
      <c r="DJ248" s="662">
        <f>'Report 5L'!$W$58</f>
        <v>0</v>
      </c>
      <c r="DK248" s="662">
        <f>'Report 5L'!$W$59</f>
        <v>0</v>
      </c>
      <c r="DL248" s="662">
        <f>'Report 5L'!$W$60</f>
        <v>0</v>
      </c>
      <c r="DM248" s="662">
        <f>'Report 5L'!$W$61</f>
        <v>0</v>
      </c>
      <c r="DN248" s="662">
        <f>'Report 5L'!$W$62</f>
        <v>0</v>
      </c>
      <c r="DO248" s="662">
        <f>'Report 5L'!$W$63</f>
        <v>0</v>
      </c>
      <c r="DP248" s="662">
        <f>'Report 5L'!$W$64</f>
        <v>0</v>
      </c>
      <c r="DQ248" s="662">
        <f>'Report 5L'!$W$65</f>
        <v>0</v>
      </c>
    </row>
    <row r="249" spans="2:121">
      <c r="B249" s="653" t="s">
        <v>463</v>
      </c>
      <c r="C249" s="654">
        <v>1</v>
      </c>
      <c r="D249" s="655" t="str">
        <f>'Information Input'!$M$14</f>
        <v xml:space="preserve">      -      </v>
      </c>
      <c r="E249" s="655" t="s">
        <v>27</v>
      </c>
      <c r="F249" s="656">
        <f t="shared" si="84"/>
        <v>43739</v>
      </c>
      <c r="G249" s="656">
        <f t="shared" si="85"/>
        <v>43830</v>
      </c>
      <c r="H249" s="656">
        <f>'Information Input'!$H$35</f>
        <v>43555</v>
      </c>
      <c r="I249" s="655" t="str">
        <f>'Information Input'!$J$22</f>
        <v>Quarterly</v>
      </c>
      <c r="J249" s="656">
        <f>'Information Input'!$H$30</f>
        <v>43555</v>
      </c>
      <c r="K249" s="655">
        <f>'Information Input'!$J$18</f>
        <v>2019</v>
      </c>
      <c r="L249" s="657" t="s">
        <v>365</v>
      </c>
      <c r="M249" s="658" t="s">
        <v>370</v>
      </c>
      <c r="N249" s="659" t="s">
        <v>462</v>
      </c>
      <c r="O249" s="660" t="s">
        <v>446</v>
      </c>
      <c r="P249" s="655">
        <v>26</v>
      </c>
      <c r="Q249" s="667" t="s">
        <v>233</v>
      </c>
      <c r="R249" s="659" t="s">
        <v>153</v>
      </c>
      <c r="S249" s="661">
        <f>'Report 1'!$F$18</f>
        <v>0</v>
      </c>
      <c r="T249" s="662">
        <f>'Report 1'!$F$46</f>
        <v>0</v>
      </c>
      <c r="U249" s="663">
        <f>'Report 1'!$F$132</f>
        <v>0</v>
      </c>
      <c r="CX249" s="664" t="s">
        <v>463</v>
      </c>
      <c r="CY249" s="655" t="s">
        <v>290</v>
      </c>
      <c r="CZ249" s="655" t="str">
        <f>'Information Input'!$M$14</f>
        <v xml:space="preserve">      -      </v>
      </c>
      <c r="DA249" s="656">
        <f>'Information Input'!$H$35</f>
        <v>43555</v>
      </c>
      <c r="DB249" s="655" t="str">
        <f>'Information Input'!$J$22</f>
        <v>Quarterly</v>
      </c>
      <c r="DC249" s="670">
        <f>'Information Input'!$H$30</f>
        <v>43555</v>
      </c>
      <c r="DD249" s="671" t="str">
        <f t="shared" si="86"/>
        <v>201706</v>
      </c>
      <c r="DE249" s="659" t="s">
        <v>462</v>
      </c>
      <c r="DF249" s="659" t="s">
        <v>460</v>
      </c>
      <c r="DG249" s="662">
        <f>'Report 5L'!$X$55</f>
        <v>0</v>
      </c>
      <c r="DH249" s="668">
        <f>'Report 5L'!$X$56</f>
        <v>0</v>
      </c>
      <c r="DI249" s="662">
        <f>'Report 5L'!$X$57</f>
        <v>0</v>
      </c>
      <c r="DJ249" s="662">
        <f>'Report 5L'!$X$58</f>
        <v>0</v>
      </c>
      <c r="DK249" s="662">
        <f>'Report 5L'!$X$59</f>
        <v>0</v>
      </c>
      <c r="DL249" s="662">
        <f>'Report 5L'!$X$60</f>
        <v>0</v>
      </c>
      <c r="DM249" s="662">
        <f>'Report 5L'!$X$61</f>
        <v>0</v>
      </c>
      <c r="DN249" s="662">
        <f>'Report 5L'!$X$62</f>
        <v>0</v>
      </c>
      <c r="DO249" s="662">
        <f>'Report 5L'!$X$63</f>
        <v>0</v>
      </c>
      <c r="DP249" s="662">
        <f>'Report 5L'!$X$64</f>
        <v>0</v>
      </c>
      <c r="DQ249" s="662">
        <f>'Report 5L'!$X$65</f>
        <v>0</v>
      </c>
    </row>
    <row r="250" spans="2:121">
      <c r="B250" s="653" t="s">
        <v>463</v>
      </c>
      <c r="C250" s="654">
        <v>1</v>
      </c>
      <c r="D250" s="655" t="str">
        <f>'Information Input'!$M$14</f>
        <v xml:space="preserve">      -      </v>
      </c>
      <c r="E250" s="655" t="s">
        <v>27</v>
      </c>
      <c r="F250" s="656">
        <f t="shared" si="84"/>
        <v>43739</v>
      </c>
      <c r="G250" s="656">
        <f t="shared" si="85"/>
        <v>43830</v>
      </c>
      <c r="H250" s="656">
        <f>'Information Input'!$H$35</f>
        <v>43555</v>
      </c>
      <c r="I250" s="655" t="str">
        <f>'Information Input'!$J$22</f>
        <v>Quarterly</v>
      </c>
      <c r="J250" s="656">
        <f>'Information Input'!$H$30</f>
        <v>43555</v>
      </c>
      <c r="K250" s="655">
        <f>'Information Input'!$J$18</f>
        <v>2019</v>
      </c>
      <c r="L250" s="657" t="s">
        <v>365</v>
      </c>
      <c r="M250" s="658" t="s">
        <v>370</v>
      </c>
      <c r="N250" s="659" t="s">
        <v>462</v>
      </c>
      <c r="O250" s="660" t="s">
        <v>446</v>
      </c>
      <c r="P250" s="655">
        <v>27</v>
      </c>
      <c r="Q250" s="667" t="s">
        <v>165</v>
      </c>
      <c r="R250" s="659" t="s">
        <v>151</v>
      </c>
      <c r="S250" s="661">
        <f>'Report 1'!$F$18</f>
        <v>0</v>
      </c>
      <c r="T250" s="662">
        <f>'Report 1'!$F$47</f>
        <v>0</v>
      </c>
      <c r="U250" s="663">
        <f>'Report 1'!$F$133</f>
        <v>0</v>
      </c>
      <c r="CX250" s="664" t="s">
        <v>463</v>
      </c>
      <c r="CY250" s="655" t="s">
        <v>290</v>
      </c>
      <c r="CZ250" s="655" t="str">
        <f>'Information Input'!$M$14</f>
        <v xml:space="preserve">      -      </v>
      </c>
      <c r="DA250" s="656">
        <f>'Information Input'!$H$35</f>
        <v>43555</v>
      </c>
      <c r="DB250" s="655" t="str">
        <f>'Information Input'!$J$22</f>
        <v>Quarterly</v>
      </c>
      <c r="DC250" s="670">
        <f>'Information Input'!$H$30</f>
        <v>43555</v>
      </c>
      <c r="DD250" s="671" t="str">
        <f t="shared" si="86"/>
        <v>201705</v>
      </c>
      <c r="DE250" s="659" t="s">
        <v>462</v>
      </c>
      <c r="DF250" s="659" t="s">
        <v>460</v>
      </c>
      <c r="DG250" s="662">
        <f>'Report 5L'!$Y$55</f>
        <v>0</v>
      </c>
      <c r="DH250" s="668">
        <f>'Report 5L'!$Y$56</f>
        <v>0</v>
      </c>
      <c r="DI250" s="662">
        <f>'Report 5L'!$Y$57</f>
        <v>0</v>
      </c>
      <c r="DJ250" s="662">
        <f>'Report 5L'!$Y$58</f>
        <v>0</v>
      </c>
      <c r="DK250" s="662">
        <f>'Report 5L'!$Y$59</f>
        <v>0</v>
      </c>
      <c r="DL250" s="662">
        <f>'Report 5L'!$Y$60</f>
        <v>0</v>
      </c>
      <c r="DM250" s="662">
        <f>'Report 5L'!$Y$61</f>
        <v>0</v>
      </c>
      <c r="DN250" s="662">
        <f>'Report 5L'!$Y$62</f>
        <v>0</v>
      </c>
      <c r="DO250" s="662">
        <f>'Report 5L'!$Y$63</f>
        <v>0</v>
      </c>
      <c r="DP250" s="662">
        <f>'Report 5L'!$Y$64</f>
        <v>0</v>
      </c>
      <c r="DQ250" s="662">
        <f>'Report 5L'!$Y$65</f>
        <v>0</v>
      </c>
    </row>
    <row r="251" spans="2:121">
      <c r="B251" s="653" t="s">
        <v>463</v>
      </c>
      <c r="C251" s="654">
        <v>1</v>
      </c>
      <c r="D251" s="655" t="str">
        <f>'Information Input'!$M$14</f>
        <v xml:space="preserve">      -      </v>
      </c>
      <c r="E251" s="655" t="s">
        <v>27</v>
      </c>
      <c r="F251" s="656">
        <f t="shared" si="84"/>
        <v>43739</v>
      </c>
      <c r="G251" s="656">
        <f t="shared" si="85"/>
        <v>43830</v>
      </c>
      <c r="H251" s="656">
        <f>'Information Input'!$H$35</f>
        <v>43555</v>
      </c>
      <c r="I251" s="655" t="str">
        <f>'Information Input'!$J$22</f>
        <v>Quarterly</v>
      </c>
      <c r="J251" s="656">
        <f>'Information Input'!$H$30</f>
        <v>43555</v>
      </c>
      <c r="K251" s="655">
        <f>'Information Input'!$J$18</f>
        <v>2019</v>
      </c>
      <c r="L251" s="657" t="s">
        <v>365</v>
      </c>
      <c r="M251" s="658" t="s">
        <v>370</v>
      </c>
      <c r="N251" s="659" t="s">
        <v>462</v>
      </c>
      <c r="O251" s="660" t="s">
        <v>446</v>
      </c>
      <c r="P251" s="655">
        <v>28</v>
      </c>
      <c r="Q251" s="667" t="s">
        <v>548</v>
      </c>
      <c r="R251" s="659" t="s">
        <v>151</v>
      </c>
      <c r="S251" s="661">
        <f>'Report 1'!$F$18</f>
        <v>0</v>
      </c>
      <c r="T251" s="662">
        <f>'Report 1'!$F$48</f>
        <v>0</v>
      </c>
      <c r="U251" s="663">
        <f>'Report 1'!$F$134</f>
        <v>0</v>
      </c>
      <c r="CX251" s="664" t="s">
        <v>463</v>
      </c>
      <c r="CY251" s="655" t="s">
        <v>290</v>
      </c>
      <c r="CZ251" s="655" t="str">
        <f>'Information Input'!$M$14</f>
        <v xml:space="preserve">      -      </v>
      </c>
      <c r="DA251" s="656">
        <f>'Information Input'!$H$35</f>
        <v>43555</v>
      </c>
      <c r="DB251" s="655" t="str">
        <f>'Information Input'!$J$22</f>
        <v>Quarterly</v>
      </c>
      <c r="DC251" s="670">
        <f>'Information Input'!$H$30</f>
        <v>43555</v>
      </c>
      <c r="DD251" s="671" t="str">
        <f t="shared" si="86"/>
        <v>201704</v>
      </c>
      <c r="DE251" s="659" t="s">
        <v>462</v>
      </c>
      <c r="DF251" s="659" t="s">
        <v>460</v>
      </c>
      <c r="DG251" s="662">
        <f>'Report 5L'!$Z$55</f>
        <v>0</v>
      </c>
      <c r="DH251" s="668">
        <f>'Report 5L'!$Z$56</f>
        <v>0</v>
      </c>
      <c r="DI251" s="662">
        <f>'Report 5L'!$Z$57</f>
        <v>0</v>
      </c>
      <c r="DJ251" s="662">
        <f>'Report 5L'!$Z$58</f>
        <v>0</v>
      </c>
      <c r="DK251" s="662">
        <f>'Report 5L'!$Z$59</f>
        <v>0</v>
      </c>
      <c r="DL251" s="662">
        <f>'Report 5L'!$Z$60</f>
        <v>0</v>
      </c>
      <c r="DM251" s="662">
        <f>'Report 5L'!$Z$61</f>
        <v>0</v>
      </c>
      <c r="DN251" s="662">
        <f>'Report 5L'!$Z$62</f>
        <v>0</v>
      </c>
      <c r="DO251" s="662">
        <f>'Report 5L'!$Z$63</f>
        <v>0</v>
      </c>
      <c r="DP251" s="662">
        <f>'Report 5L'!$Z$64</f>
        <v>0</v>
      </c>
      <c r="DQ251" s="662">
        <f>'Report 5L'!$Z$65</f>
        <v>0</v>
      </c>
    </row>
    <row r="252" spans="2:121">
      <c r="B252" s="653" t="s">
        <v>463</v>
      </c>
      <c r="C252" s="654">
        <v>1</v>
      </c>
      <c r="D252" s="655" t="str">
        <f>'Information Input'!$M$14</f>
        <v xml:space="preserve">      -      </v>
      </c>
      <c r="E252" s="655" t="s">
        <v>27</v>
      </c>
      <c r="F252" s="656">
        <f t="shared" si="84"/>
        <v>43739</v>
      </c>
      <c r="G252" s="656">
        <f t="shared" si="85"/>
        <v>43830</v>
      </c>
      <c r="H252" s="656">
        <f>'Information Input'!$H$35</f>
        <v>43555</v>
      </c>
      <c r="I252" s="655" t="str">
        <f>'Information Input'!$J$22</f>
        <v>Quarterly</v>
      </c>
      <c r="J252" s="656">
        <f>'Information Input'!$H$30</f>
        <v>43555</v>
      </c>
      <c r="K252" s="655">
        <f>'Information Input'!$J$18</f>
        <v>2019</v>
      </c>
      <c r="L252" s="657" t="s">
        <v>365</v>
      </c>
      <c r="M252" s="658" t="s">
        <v>370</v>
      </c>
      <c r="N252" s="659" t="s">
        <v>462</v>
      </c>
      <c r="O252" s="660" t="s">
        <v>446</v>
      </c>
      <c r="P252" s="655">
        <v>29</v>
      </c>
      <c r="Q252" s="667" t="s">
        <v>549</v>
      </c>
      <c r="R252" s="659" t="s">
        <v>158</v>
      </c>
      <c r="S252" s="661">
        <f>'Report 1'!$F$18</f>
        <v>0</v>
      </c>
      <c r="T252" s="662">
        <f>'Report 1'!$F$49</f>
        <v>0</v>
      </c>
      <c r="U252" s="663">
        <f>'Report 1'!$F$135</f>
        <v>0</v>
      </c>
      <c r="CX252" s="664" t="s">
        <v>463</v>
      </c>
      <c r="CY252" s="655" t="s">
        <v>290</v>
      </c>
      <c r="CZ252" s="655" t="str">
        <f>'Information Input'!$M$14</f>
        <v xml:space="preserve">      -      </v>
      </c>
      <c r="DA252" s="656">
        <f>'Information Input'!$H$35</f>
        <v>43555</v>
      </c>
      <c r="DB252" s="655" t="str">
        <f>'Information Input'!$J$22</f>
        <v>Quarterly</v>
      </c>
      <c r="DC252" s="670">
        <f>'Information Input'!$H$30</f>
        <v>43555</v>
      </c>
      <c r="DD252" s="671" t="str">
        <f t="shared" si="86"/>
        <v>201703</v>
      </c>
      <c r="DE252" s="659" t="s">
        <v>462</v>
      </c>
      <c r="DF252" s="659" t="s">
        <v>460</v>
      </c>
      <c r="DG252" s="662">
        <f>'Report 5L'!$AA$55</f>
        <v>0</v>
      </c>
      <c r="DH252" s="668">
        <f>'Report 5L'!$AA$56</f>
        <v>0</v>
      </c>
      <c r="DI252" s="662">
        <f>'Report 5L'!$AA$57</f>
        <v>0</v>
      </c>
      <c r="DJ252" s="662">
        <f>'Report 5L'!$AA$58</f>
        <v>0</v>
      </c>
      <c r="DK252" s="662">
        <f>'Report 5L'!$AA$59</f>
        <v>0</v>
      </c>
      <c r="DL252" s="662">
        <f>'Report 5L'!$AA$60</f>
        <v>0</v>
      </c>
      <c r="DM252" s="662">
        <f>'Report 5L'!$AA$61</f>
        <v>0</v>
      </c>
      <c r="DN252" s="662">
        <f>'Report 5L'!$AA$62</f>
        <v>0</v>
      </c>
      <c r="DO252" s="662">
        <f>'Report 5L'!$AA$63</f>
        <v>0</v>
      </c>
      <c r="DP252" s="662">
        <f>'Report 5L'!$AA$64</f>
        <v>0</v>
      </c>
      <c r="DQ252" s="662">
        <f>'Report 5L'!$AA$65</f>
        <v>0</v>
      </c>
    </row>
    <row r="253" spans="2:121">
      <c r="B253" s="653" t="s">
        <v>463</v>
      </c>
      <c r="C253" s="654">
        <v>1</v>
      </c>
      <c r="D253" s="655" t="str">
        <f>'Information Input'!$M$14</f>
        <v xml:space="preserve">      -      </v>
      </c>
      <c r="E253" s="655" t="s">
        <v>27</v>
      </c>
      <c r="F253" s="656">
        <f t="shared" si="84"/>
        <v>43739</v>
      </c>
      <c r="G253" s="656">
        <f t="shared" si="85"/>
        <v>43830</v>
      </c>
      <c r="H253" s="656">
        <f>'Information Input'!$H$35</f>
        <v>43555</v>
      </c>
      <c r="I253" s="655" t="str">
        <f>'Information Input'!$J$22</f>
        <v>Quarterly</v>
      </c>
      <c r="J253" s="656">
        <f>'Information Input'!$H$30</f>
        <v>43555</v>
      </c>
      <c r="K253" s="655">
        <f>'Information Input'!$J$18</f>
        <v>2019</v>
      </c>
      <c r="L253" s="657" t="s">
        <v>365</v>
      </c>
      <c r="M253" s="658" t="s">
        <v>370</v>
      </c>
      <c r="N253" s="659" t="s">
        <v>462</v>
      </c>
      <c r="O253" s="660" t="s">
        <v>446</v>
      </c>
      <c r="P253" s="655">
        <v>30</v>
      </c>
      <c r="Q253" s="667" t="s">
        <v>111</v>
      </c>
      <c r="R253" s="659" t="s">
        <v>158</v>
      </c>
      <c r="S253" s="661">
        <f>'Report 1'!$F$18</f>
        <v>0</v>
      </c>
      <c r="T253" s="662">
        <f>'Report 1'!$F$50</f>
        <v>0</v>
      </c>
      <c r="U253" s="663">
        <f>'Report 1'!$F$136</f>
        <v>0</v>
      </c>
      <c r="CX253" s="664" t="s">
        <v>463</v>
      </c>
      <c r="CY253" s="655" t="s">
        <v>290</v>
      </c>
      <c r="CZ253" s="655" t="str">
        <f>'Information Input'!$M$14</f>
        <v xml:space="preserve">      -      </v>
      </c>
      <c r="DA253" s="656">
        <f>'Information Input'!$H$35</f>
        <v>43555</v>
      </c>
      <c r="DB253" s="655" t="str">
        <f>'Information Input'!$J$22</f>
        <v>Quarterly</v>
      </c>
      <c r="DC253" s="670">
        <f>'Information Input'!$H$30</f>
        <v>43555</v>
      </c>
      <c r="DD253" s="671" t="str">
        <f t="shared" si="86"/>
        <v>201702</v>
      </c>
      <c r="DE253" s="659" t="s">
        <v>462</v>
      </c>
      <c r="DF253" s="659" t="s">
        <v>460</v>
      </c>
      <c r="DG253" s="662">
        <f>'Report 5L'!$AB$55</f>
        <v>0</v>
      </c>
      <c r="DH253" s="668">
        <f>'Report 5L'!$AB$56</f>
        <v>0</v>
      </c>
      <c r="DI253" s="662">
        <f>'Report 5L'!$AB$57</f>
        <v>0</v>
      </c>
      <c r="DJ253" s="662">
        <f>'Report 5L'!$AB$58</f>
        <v>0</v>
      </c>
      <c r="DK253" s="662">
        <f>'Report 5L'!$AB$59</f>
        <v>0</v>
      </c>
      <c r="DL253" s="662">
        <f>'Report 5L'!$AB$60</f>
        <v>0</v>
      </c>
      <c r="DM253" s="662">
        <f>'Report 5L'!$AB$61</f>
        <v>0</v>
      </c>
      <c r="DN253" s="662">
        <f>'Report 5L'!$AB$62</f>
        <v>0</v>
      </c>
      <c r="DO253" s="662">
        <f>'Report 5L'!$AB$63</f>
        <v>0</v>
      </c>
      <c r="DP253" s="662">
        <f>'Report 5L'!$AB$64</f>
        <v>0</v>
      </c>
      <c r="DQ253" s="662">
        <f>'Report 5L'!$AB$65</f>
        <v>0</v>
      </c>
    </row>
    <row r="254" spans="2:121">
      <c r="B254" s="653" t="s">
        <v>463</v>
      </c>
      <c r="C254" s="654">
        <v>1</v>
      </c>
      <c r="D254" s="655" t="str">
        <f>'Information Input'!$M$14</f>
        <v xml:space="preserve">      -      </v>
      </c>
      <c r="E254" s="655" t="s">
        <v>27</v>
      </c>
      <c r="F254" s="656">
        <f t="shared" si="84"/>
        <v>43739</v>
      </c>
      <c r="G254" s="656">
        <f t="shared" si="85"/>
        <v>43830</v>
      </c>
      <c r="H254" s="656">
        <f>'Information Input'!$H$35</f>
        <v>43555</v>
      </c>
      <c r="I254" s="655" t="str">
        <f>'Information Input'!$J$22</f>
        <v>Quarterly</v>
      </c>
      <c r="J254" s="656">
        <f>'Information Input'!$H$30</f>
        <v>43555</v>
      </c>
      <c r="K254" s="655">
        <f>'Information Input'!$J$18</f>
        <v>2019</v>
      </c>
      <c r="L254" s="657" t="s">
        <v>365</v>
      </c>
      <c r="M254" s="658" t="s">
        <v>370</v>
      </c>
      <c r="N254" s="659" t="s">
        <v>462</v>
      </c>
      <c r="O254" s="660" t="s">
        <v>446</v>
      </c>
      <c r="P254" s="655">
        <v>31</v>
      </c>
      <c r="Q254" s="667" t="s">
        <v>550</v>
      </c>
      <c r="R254" s="659" t="s">
        <v>156</v>
      </c>
      <c r="S254" s="661">
        <f>'Report 1'!$F$18</f>
        <v>0</v>
      </c>
      <c r="T254" s="662">
        <f>'Report 1'!$F$51</f>
        <v>0</v>
      </c>
      <c r="U254" s="663">
        <f>'Report 1'!$F$137</f>
        <v>0</v>
      </c>
      <c r="CX254" s="664" t="s">
        <v>463</v>
      </c>
      <c r="CY254" s="655" t="s">
        <v>290</v>
      </c>
      <c r="CZ254" s="655" t="str">
        <f>'Information Input'!$M$14</f>
        <v xml:space="preserve">      -      </v>
      </c>
      <c r="DA254" s="656">
        <f>'Information Input'!$H$35</f>
        <v>43555</v>
      </c>
      <c r="DB254" s="655" t="str">
        <f>'Information Input'!$J$22</f>
        <v>Quarterly</v>
      </c>
      <c r="DC254" s="670">
        <f>'Information Input'!$H$30</f>
        <v>43555</v>
      </c>
      <c r="DD254" s="671" t="str">
        <f t="shared" si="86"/>
        <v>201701</v>
      </c>
      <c r="DE254" s="659" t="s">
        <v>462</v>
      </c>
      <c r="DF254" s="659" t="s">
        <v>460</v>
      </c>
      <c r="DG254" s="662">
        <f>'Report 5L'!$AC$55</f>
        <v>0</v>
      </c>
      <c r="DH254" s="668">
        <f>'Report 5L'!$AC$56</f>
        <v>0</v>
      </c>
      <c r="DI254" s="662">
        <f>'Report 5L'!$AC$57</f>
        <v>0</v>
      </c>
      <c r="DJ254" s="662">
        <f>'Report 5L'!$AC$58</f>
        <v>0</v>
      </c>
      <c r="DK254" s="662">
        <f>'Report 5L'!$AC$59</f>
        <v>0</v>
      </c>
      <c r="DL254" s="662">
        <f>'Report 5L'!$AC$60</f>
        <v>0</v>
      </c>
      <c r="DM254" s="662">
        <f>'Report 5L'!$AC$61</f>
        <v>0</v>
      </c>
      <c r="DN254" s="662">
        <f>'Report 5L'!$AC$62</f>
        <v>0</v>
      </c>
      <c r="DO254" s="662">
        <f>'Report 5L'!$AC$63</f>
        <v>0</v>
      </c>
      <c r="DP254" s="662">
        <f>'Report 5L'!$AC$64</f>
        <v>0</v>
      </c>
      <c r="DQ254" s="662">
        <f>'Report 5L'!$AC$65</f>
        <v>0</v>
      </c>
    </row>
    <row r="255" spans="2:121">
      <c r="B255" s="653" t="s">
        <v>463</v>
      </c>
      <c r="C255" s="654">
        <v>1</v>
      </c>
      <c r="D255" s="655" t="str">
        <f>'Information Input'!$M$14</f>
        <v xml:space="preserve">      -      </v>
      </c>
      <c r="E255" s="655" t="s">
        <v>27</v>
      </c>
      <c r="F255" s="656">
        <f t="shared" si="84"/>
        <v>43739</v>
      </c>
      <c r="G255" s="656">
        <f t="shared" si="85"/>
        <v>43830</v>
      </c>
      <c r="H255" s="656">
        <f>'Information Input'!$H$35</f>
        <v>43555</v>
      </c>
      <c r="I255" s="655" t="str">
        <f>'Information Input'!$J$22</f>
        <v>Quarterly</v>
      </c>
      <c r="J255" s="656">
        <f>'Information Input'!$H$30</f>
        <v>43555</v>
      </c>
      <c r="K255" s="655">
        <f>'Information Input'!$J$18</f>
        <v>2019</v>
      </c>
      <c r="L255" s="657" t="s">
        <v>365</v>
      </c>
      <c r="M255" s="658" t="s">
        <v>370</v>
      </c>
      <c r="N255" s="659" t="s">
        <v>462</v>
      </c>
      <c r="O255" s="660" t="s">
        <v>446</v>
      </c>
      <c r="P255" s="655">
        <v>32</v>
      </c>
      <c r="Q255" s="667" t="s">
        <v>551</v>
      </c>
      <c r="R255" s="659" t="s">
        <v>158</v>
      </c>
      <c r="S255" s="661">
        <f>'Report 1'!$F$18</f>
        <v>0</v>
      </c>
      <c r="T255" s="662">
        <f>'Report 1'!$F$52</f>
        <v>0</v>
      </c>
      <c r="U255" s="663">
        <f>'Report 1'!$F$138</f>
        <v>0</v>
      </c>
      <c r="CX255" s="664" t="s">
        <v>463</v>
      </c>
      <c r="CY255" s="655" t="s">
        <v>290</v>
      </c>
      <c r="CZ255" s="655" t="str">
        <f>'Information Input'!$M$14</f>
        <v xml:space="preserve">      -      </v>
      </c>
      <c r="DA255" s="656">
        <f>'Information Input'!$H$35</f>
        <v>43555</v>
      </c>
      <c r="DB255" s="655" t="str">
        <f>'Information Input'!$J$22</f>
        <v>Quarterly</v>
      </c>
      <c r="DC255" s="670">
        <f>'Information Input'!$H$30</f>
        <v>43555</v>
      </c>
      <c r="DD255" s="671" t="str">
        <f t="shared" si="86"/>
        <v>201612</v>
      </c>
      <c r="DE255" s="659" t="s">
        <v>462</v>
      </c>
      <c r="DF255" s="659" t="s">
        <v>460</v>
      </c>
      <c r="DG255" s="662">
        <f>'Report 5L'!$AD$55</f>
        <v>0</v>
      </c>
      <c r="DH255" s="668">
        <f>'Report 5L'!$AD$56</f>
        <v>0</v>
      </c>
      <c r="DI255" s="662">
        <f>'Report 5L'!$AD$57</f>
        <v>0</v>
      </c>
      <c r="DJ255" s="662">
        <f>'Report 5L'!$AD$58</f>
        <v>0</v>
      </c>
      <c r="DK255" s="662">
        <f>'Report 5L'!$AD$59</f>
        <v>0</v>
      </c>
      <c r="DL255" s="662">
        <f>'Report 5L'!$AD$60</f>
        <v>0</v>
      </c>
      <c r="DM255" s="662">
        <f>'Report 5L'!$AD$61</f>
        <v>0</v>
      </c>
      <c r="DN255" s="662">
        <f>'Report 5L'!$AD$62</f>
        <v>0</v>
      </c>
      <c r="DO255" s="662">
        <f>'Report 5L'!$AD$63</f>
        <v>0</v>
      </c>
      <c r="DP255" s="662">
        <f>'Report 5L'!$AD$64</f>
        <v>0</v>
      </c>
      <c r="DQ255" s="662">
        <f>'Report 5L'!$AD$65</f>
        <v>0</v>
      </c>
    </row>
    <row r="256" spans="2:121">
      <c r="B256" s="653" t="s">
        <v>463</v>
      </c>
      <c r="C256" s="654">
        <v>1</v>
      </c>
      <c r="D256" s="655" t="str">
        <f>'Information Input'!$M$14</f>
        <v xml:space="preserve">      -      </v>
      </c>
      <c r="E256" s="655" t="s">
        <v>27</v>
      </c>
      <c r="F256" s="656">
        <f t="shared" si="84"/>
        <v>43739</v>
      </c>
      <c r="G256" s="656">
        <f t="shared" si="85"/>
        <v>43830</v>
      </c>
      <c r="H256" s="656">
        <f>'Information Input'!$H$35</f>
        <v>43555</v>
      </c>
      <c r="I256" s="655" t="str">
        <f>'Information Input'!$J$22</f>
        <v>Quarterly</v>
      </c>
      <c r="J256" s="656">
        <f>'Information Input'!$H$30</f>
        <v>43555</v>
      </c>
      <c r="K256" s="655">
        <f>'Information Input'!$J$18</f>
        <v>2019</v>
      </c>
      <c r="L256" s="657" t="s">
        <v>365</v>
      </c>
      <c r="M256" s="658" t="s">
        <v>370</v>
      </c>
      <c r="N256" s="659" t="s">
        <v>462</v>
      </c>
      <c r="O256" s="660" t="s">
        <v>446</v>
      </c>
      <c r="P256" s="655">
        <v>33</v>
      </c>
      <c r="Q256" s="667" t="s">
        <v>112</v>
      </c>
      <c r="R256" s="659" t="s">
        <v>156</v>
      </c>
      <c r="S256" s="661">
        <f>'Report 1'!$F$18</f>
        <v>0</v>
      </c>
      <c r="T256" s="662">
        <f>'Report 1'!$F$53</f>
        <v>0</v>
      </c>
      <c r="U256" s="663">
        <f>'Report 1'!$F$139</f>
        <v>0</v>
      </c>
      <c r="CX256" s="664" t="s">
        <v>463</v>
      </c>
      <c r="CY256" s="655" t="s">
        <v>290</v>
      </c>
      <c r="CZ256" s="655" t="str">
        <f>'Information Input'!$M$14</f>
        <v xml:space="preserve">      -      </v>
      </c>
      <c r="DA256" s="656">
        <f>'Information Input'!$H$35</f>
        <v>43555</v>
      </c>
      <c r="DB256" s="655" t="str">
        <f>'Information Input'!$J$22</f>
        <v>Quarterly</v>
      </c>
      <c r="DC256" s="670">
        <f>'Information Input'!$H$30</f>
        <v>43555</v>
      </c>
      <c r="DD256" s="671" t="str">
        <f t="shared" si="86"/>
        <v>201611</v>
      </c>
      <c r="DE256" s="659" t="s">
        <v>462</v>
      </c>
      <c r="DF256" s="659" t="s">
        <v>460</v>
      </c>
      <c r="DG256" s="662">
        <f>'Report 5L'!$AE$55</f>
        <v>0</v>
      </c>
      <c r="DH256" s="668">
        <f>'Report 5L'!$AE$56</f>
        <v>0</v>
      </c>
      <c r="DI256" s="662">
        <f>'Report 5L'!$AE$57</f>
        <v>0</v>
      </c>
      <c r="DJ256" s="662">
        <f>'Report 5L'!$AE$58</f>
        <v>0</v>
      </c>
      <c r="DK256" s="662">
        <f>'Report 5L'!$AE$59</f>
        <v>0</v>
      </c>
      <c r="DL256" s="662">
        <f>'Report 5L'!$AE$60</f>
        <v>0</v>
      </c>
      <c r="DM256" s="662">
        <f>'Report 5L'!$AE$61</f>
        <v>0</v>
      </c>
      <c r="DN256" s="662">
        <f>'Report 5L'!$AE$62</f>
        <v>0</v>
      </c>
      <c r="DO256" s="662">
        <f>'Report 5L'!$AE$63</f>
        <v>0</v>
      </c>
      <c r="DP256" s="662">
        <f>'Report 5L'!$AE$64</f>
        <v>0</v>
      </c>
      <c r="DQ256" s="662">
        <f>'Report 5L'!$AE$65</f>
        <v>0</v>
      </c>
    </row>
    <row r="257" spans="2:121">
      <c r="B257" s="653" t="s">
        <v>463</v>
      </c>
      <c r="C257" s="654">
        <v>1</v>
      </c>
      <c r="D257" s="655" t="str">
        <f>'Information Input'!$M$14</f>
        <v xml:space="preserve">      -      </v>
      </c>
      <c r="E257" s="655" t="s">
        <v>27</v>
      </c>
      <c r="F257" s="656">
        <f t="shared" ref="F257:F288" si="87">DATE(K257,10,1)</f>
        <v>43739</v>
      </c>
      <c r="G257" s="656">
        <f t="shared" ref="G257:G288" si="88">DATE(K257,12,31)</f>
        <v>43830</v>
      </c>
      <c r="H257" s="656">
        <f>'Information Input'!$H$35</f>
        <v>43555</v>
      </c>
      <c r="I257" s="655" t="str">
        <f>'Information Input'!$J$22</f>
        <v>Quarterly</v>
      </c>
      <c r="J257" s="656">
        <f>'Information Input'!$H$30</f>
        <v>43555</v>
      </c>
      <c r="K257" s="655">
        <f>'Information Input'!$J$18</f>
        <v>2019</v>
      </c>
      <c r="L257" s="657" t="s">
        <v>365</v>
      </c>
      <c r="M257" s="658" t="s">
        <v>370</v>
      </c>
      <c r="N257" s="659" t="s">
        <v>462</v>
      </c>
      <c r="O257" s="660" t="s">
        <v>446</v>
      </c>
      <c r="P257" s="655">
        <v>34</v>
      </c>
      <c r="Q257" s="667" t="s">
        <v>113</v>
      </c>
      <c r="R257" s="659" t="s">
        <v>158</v>
      </c>
      <c r="S257" s="661">
        <f>'Report 1'!$F$18</f>
        <v>0</v>
      </c>
      <c r="T257" s="662">
        <f>'Report 1'!$F$54</f>
        <v>0</v>
      </c>
      <c r="U257" s="663">
        <f>'Report 1'!$F$140</f>
        <v>0</v>
      </c>
      <c r="CX257" s="664" t="s">
        <v>463</v>
      </c>
      <c r="CY257" s="655" t="s">
        <v>290</v>
      </c>
      <c r="CZ257" s="655" t="str">
        <f>'Information Input'!$M$14</f>
        <v xml:space="preserve">      -      </v>
      </c>
      <c r="DA257" s="656">
        <f>'Information Input'!$H$35</f>
        <v>43555</v>
      </c>
      <c r="DB257" s="655" t="str">
        <f>'Information Input'!$J$22</f>
        <v>Quarterly</v>
      </c>
      <c r="DC257" s="670">
        <f>'Information Input'!$H$30</f>
        <v>43555</v>
      </c>
      <c r="DD257" s="671" t="str">
        <f t="shared" si="86"/>
        <v>201610</v>
      </c>
      <c r="DE257" s="659" t="s">
        <v>462</v>
      </c>
      <c r="DF257" s="659" t="s">
        <v>460</v>
      </c>
      <c r="DG257" s="662">
        <f>'Report 5L'!$AF$55</f>
        <v>0</v>
      </c>
      <c r="DH257" s="668">
        <f>'Report 5L'!$AF$56</f>
        <v>0</v>
      </c>
      <c r="DI257" s="662">
        <f>'Report 5L'!$AF$57</f>
        <v>0</v>
      </c>
      <c r="DJ257" s="662">
        <f>'Report 5L'!$AF$58</f>
        <v>0</v>
      </c>
      <c r="DK257" s="662">
        <f>'Report 5L'!$AF$59</f>
        <v>0</v>
      </c>
      <c r="DL257" s="662">
        <f>'Report 5L'!$AF$60</f>
        <v>0</v>
      </c>
      <c r="DM257" s="662">
        <f>'Report 5L'!$AF$61</f>
        <v>0</v>
      </c>
      <c r="DN257" s="662">
        <f>'Report 5L'!$AF$62</f>
        <v>0</v>
      </c>
      <c r="DO257" s="662">
        <f>'Report 5L'!$AF$63</f>
        <v>0</v>
      </c>
      <c r="DP257" s="662">
        <f>'Report 5L'!$AF$64</f>
        <v>0</v>
      </c>
      <c r="DQ257" s="662">
        <f>'Report 5L'!$AF$65</f>
        <v>0</v>
      </c>
    </row>
    <row r="258" spans="2:121">
      <c r="B258" s="653" t="s">
        <v>463</v>
      </c>
      <c r="C258" s="654">
        <v>1</v>
      </c>
      <c r="D258" s="655" t="str">
        <f>'Information Input'!$M$14</f>
        <v xml:space="preserve">      -      </v>
      </c>
      <c r="E258" s="655" t="s">
        <v>27</v>
      </c>
      <c r="F258" s="656">
        <f t="shared" si="87"/>
        <v>43739</v>
      </c>
      <c r="G258" s="656">
        <f t="shared" si="88"/>
        <v>43830</v>
      </c>
      <c r="H258" s="656">
        <f>'Information Input'!$H$35</f>
        <v>43555</v>
      </c>
      <c r="I258" s="655" t="str">
        <f>'Information Input'!$J$22</f>
        <v>Quarterly</v>
      </c>
      <c r="J258" s="656">
        <f>'Information Input'!$H$30</f>
        <v>43555</v>
      </c>
      <c r="K258" s="655">
        <f>'Information Input'!$J$18</f>
        <v>2019</v>
      </c>
      <c r="L258" s="657" t="s">
        <v>365</v>
      </c>
      <c r="M258" s="658" t="s">
        <v>370</v>
      </c>
      <c r="N258" s="659" t="s">
        <v>462</v>
      </c>
      <c r="O258" s="660" t="s">
        <v>446</v>
      </c>
      <c r="P258" s="655">
        <v>35</v>
      </c>
      <c r="Q258" s="667" t="s">
        <v>133</v>
      </c>
      <c r="R258" s="659" t="s">
        <v>151</v>
      </c>
      <c r="S258" s="661">
        <f>'Report 1'!$F$18</f>
        <v>0</v>
      </c>
      <c r="T258" s="662">
        <f>'Report 1'!$F$55</f>
        <v>0</v>
      </c>
      <c r="U258" s="663">
        <f>'Report 1'!$F$141</f>
        <v>0</v>
      </c>
      <c r="CX258" s="664" t="s">
        <v>463</v>
      </c>
      <c r="CY258" s="655" t="s">
        <v>290</v>
      </c>
      <c r="CZ258" s="655" t="str">
        <f>'Information Input'!$M$14</f>
        <v xml:space="preserve">      -      </v>
      </c>
      <c r="DA258" s="670">
        <f>'Information Input'!$H$35</f>
        <v>43555</v>
      </c>
      <c r="DB258" s="655" t="str">
        <f>'Information Input'!$J$22</f>
        <v>Quarterly</v>
      </c>
      <c r="DC258" s="670">
        <f>'Information Input'!$H$30</f>
        <v>43555</v>
      </c>
      <c r="DD258" s="671" t="str">
        <f t="shared" si="86"/>
        <v>201609</v>
      </c>
      <c r="DE258" s="659" t="s">
        <v>462</v>
      </c>
      <c r="DF258" s="659" t="s">
        <v>460</v>
      </c>
      <c r="DG258" s="662">
        <f>'Report 5L'!$AG$55</f>
        <v>0</v>
      </c>
      <c r="DH258" s="668">
        <f>'Report 5L'!$AG$56</f>
        <v>0</v>
      </c>
      <c r="DI258" s="662">
        <f>'Report 5L'!$AG$57</f>
        <v>0</v>
      </c>
      <c r="DJ258" s="662">
        <f>'Report 5L'!$AG$58</f>
        <v>0</v>
      </c>
      <c r="DK258" s="662">
        <f>'Report 5L'!$AG$59</f>
        <v>0</v>
      </c>
      <c r="DL258" s="662">
        <f>'Report 5L'!$AG$60</f>
        <v>0</v>
      </c>
      <c r="DM258" s="662">
        <f>'Report 5L'!$AG$61</f>
        <v>0</v>
      </c>
      <c r="DN258" s="662">
        <f>'Report 5L'!$AG$62</f>
        <v>0</v>
      </c>
      <c r="DO258" s="662">
        <f>'Report 5L'!$AG$63</f>
        <v>0</v>
      </c>
      <c r="DP258" s="662">
        <f>'Report 5L'!$AG$64</f>
        <v>0</v>
      </c>
      <c r="DQ258" s="662">
        <f>'Report 5L'!$AG$65</f>
        <v>0</v>
      </c>
    </row>
    <row r="259" spans="2:121">
      <c r="B259" s="653" t="s">
        <v>463</v>
      </c>
      <c r="C259" s="654">
        <v>1</v>
      </c>
      <c r="D259" s="655" t="str">
        <f>'Information Input'!$M$14</f>
        <v xml:space="preserve">      -      </v>
      </c>
      <c r="E259" s="655" t="s">
        <v>27</v>
      </c>
      <c r="F259" s="656">
        <f t="shared" si="87"/>
        <v>43739</v>
      </c>
      <c r="G259" s="656">
        <f t="shared" si="88"/>
        <v>43830</v>
      </c>
      <c r="H259" s="656">
        <f>'Information Input'!$H$35</f>
        <v>43555</v>
      </c>
      <c r="I259" s="655" t="str">
        <f>'Information Input'!$J$22</f>
        <v>Quarterly</v>
      </c>
      <c r="J259" s="656">
        <f>'Information Input'!$H$30</f>
        <v>43555</v>
      </c>
      <c r="K259" s="655">
        <f>'Information Input'!$J$18</f>
        <v>2019</v>
      </c>
      <c r="L259" s="657" t="s">
        <v>365</v>
      </c>
      <c r="M259" s="658" t="s">
        <v>370</v>
      </c>
      <c r="N259" s="659" t="s">
        <v>462</v>
      </c>
      <c r="O259" s="660" t="s">
        <v>446</v>
      </c>
      <c r="P259" s="655">
        <v>36</v>
      </c>
      <c r="Q259" s="667" t="s">
        <v>552</v>
      </c>
      <c r="R259" s="659" t="s">
        <v>151</v>
      </c>
      <c r="S259" s="661">
        <f>'Report 1'!$F$18</f>
        <v>0</v>
      </c>
      <c r="T259" s="662">
        <f>'Report 1'!$F$56</f>
        <v>0</v>
      </c>
      <c r="U259" s="663">
        <f>'Report 1'!$F$142</f>
        <v>0</v>
      </c>
      <c r="CX259" s="664" t="s">
        <v>463</v>
      </c>
      <c r="CY259" s="655" t="s">
        <v>290</v>
      </c>
      <c r="CZ259" s="655" t="str">
        <f>'Information Input'!$M$14</f>
        <v xml:space="preserve">      -      </v>
      </c>
      <c r="DA259" s="656">
        <f>'Information Input'!$H$35</f>
        <v>43555</v>
      </c>
      <c r="DB259" s="655" t="str">
        <f>'Information Input'!$J$22</f>
        <v>Quarterly</v>
      </c>
      <c r="DC259" s="670">
        <f>'Information Input'!$H$30</f>
        <v>43555</v>
      </c>
      <c r="DD259" s="671" t="str">
        <f t="shared" si="86"/>
        <v>201608</v>
      </c>
      <c r="DE259" s="659" t="s">
        <v>462</v>
      </c>
      <c r="DF259" s="659" t="s">
        <v>460</v>
      </c>
      <c r="DG259" s="662">
        <f>'Report 5L'!$AH$55</f>
        <v>0</v>
      </c>
      <c r="DH259" s="668">
        <f>'Report 5L'!$AH$56</f>
        <v>0</v>
      </c>
      <c r="DI259" s="662">
        <f>'Report 5L'!$AH$57</f>
        <v>0</v>
      </c>
      <c r="DJ259" s="662">
        <f>'Report 5L'!$AH$58</f>
        <v>0</v>
      </c>
      <c r="DK259" s="662">
        <f>'Report 5L'!$AH$59</f>
        <v>0</v>
      </c>
      <c r="DL259" s="662">
        <f>'Report 5L'!$AH$60</f>
        <v>0</v>
      </c>
      <c r="DM259" s="662">
        <f>'Report 5L'!$AH$61</f>
        <v>0</v>
      </c>
      <c r="DN259" s="662">
        <f>'Report 5L'!$AH$62</f>
        <v>0</v>
      </c>
      <c r="DO259" s="662">
        <f>'Report 5L'!$AH$63</f>
        <v>0</v>
      </c>
      <c r="DP259" s="662">
        <f>'Report 5L'!$AH$64</f>
        <v>0</v>
      </c>
      <c r="DQ259" s="662">
        <f>'Report 5L'!$AH$65</f>
        <v>0</v>
      </c>
    </row>
    <row r="260" spans="2:121">
      <c r="B260" s="653" t="s">
        <v>463</v>
      </c>
      <c r="C260" s="654">
        <v>1</v>
      </c>
      <c r="D260" s="655" t="str">
        <f>'Information Input'!$M$14</f>
        <v xml:space="preserve">      -      </v>
      </c>
      <c r="E260" s="655" t="s">
        <v>27</v>
      </c>
      <c r="F260" s="656">
        <f t="shared" si="87"/>
        <v>43739</v>
      </c>
      <c r="G260" s="656">
        <f t="shared" si="88"/>
        <v>43830</v>
      </c>
      <c r="H260" s="656">
        <f>'Information Input'!$H$35</f>
        <v>43555</v>
      </c>
      <c r="I260" s="655" t="str">
        <f>'Information Input'!$J$22</f>
        <v>Quarterly</v>
      </c>
      <c r="J260" s="656">
        <f>'Information Input'!$H$30</f>
        <v>43555</v>
      </c>
      <c r="K260" s="655">
        <f>'Information Input'!$J$18</f>
        <v>2019</v>
      </c>
      <c r="L260" s="657" t="s">
        <v>365</v>
      </c>
      <c r="M260" s="658" t="s">
        <v>370</v>
      </c>
      <c r="N260" s="659" t="s">
        <v>462</v>
      </c>
      <c r="O260" s="660" t="s">
        <v>446</v>
      </c>
      <c r="P260" s="655">
        <v>37</v>
      </c>
      <c r="Q260" s="667" t="s">
        <v>553</v>
      </c>
      <c r="R260" s="659" t="s">
        <v>152</v>
      </c>
      <c r="S260" s="661">
        <f>'Report 1'!$F$18</f>
        <v>0</v>
      </c>
      <c r="T260" s="662">
        <f>'Report 1'!$F$57</f>
        <v>0</v>
      </c>
      <c r="U260" s="663">
        <f>'Report 1'!$F$143</f>
        <v>0</v>
      </c>
      <c r="CX260" s="664" t="s">
        <v>463</v>
      </c>
      <c r="CY260" s="655" t="s">
        <v>290</v>
      </c>
      <c r="CZ260" s="655" t="str">
        <f>'Information Input'!$M$14</f>
        <v xml:space="preserve">      -      </v>
      </c>
      <c r="DA260" s="656">
        <f>'Information Input'!$H$35</f>
        <v>43555</v>
      </c>
      <c r="DB260" s="655" t="str">
        <f>'Information Input'!$J$22</f>
        <v>Quarterly</v>
      </c>
      <c r="DC260" s="670">
        <f>'Information Input'!$H$30</f>
        <v>43555</v>
      </c>
      <c r="DD260" s="671" t="str">
        <f t="shared" si="86"/>
        <v>201607</v>
      </c>
      <c r="DE260" s="659" t="s">
        <v>462</v>
      </c>
      <c r="DF260" s="659" t="s">
        <v>460</v>
      </c>
      <c r="DG260" s="662">
        <f>'Report 5L'!$AI$55</f>
        <v>0</v>
      </c>
      <c r="DH260" s="668">
        <f>'Report 5L'!$AI$56</f>
        <v>0</v>
      </c>
      <c r="DI260" s="662">
        <f>'Report 5L'!$AI$57</f>
        <v>0</v>
      </c>
      <c r="DJ260" s="662">
        <f>'Report 5L'!$AI$58</f>
        <v>0</v>
      </c>
      <c r="DK260" s="662">
        <f>'Report 5L'!$AI$59</f>
        <v>0</v>
      </c>
      <c r="DL260" s="662">
        <f>'Report 5L'!$AI$60</f>
        <v>0</v>
      </c>
      <c r="DM260" s="662">
        <f>'Report 5L'!$AI$61</f>
        <v>0</v>
      </c>
      <c r="DN260" s="662">
        <f>'Report 5L'!$AI$62</f>
        <v>0</v>
      </c>
      <c r="DO260" s="662">
        <f>'Report 5L'!$AI$63</f>
        <v>0</v>
      </c>
      <c r="DP260" s="662">
        <f>'Report 5L'!$AI$64</f>
        <v>0</v>
      </c>
      <c r="DQ260" s="662">
        <f>'Report 5L'!$AI$65</f>
        <v>0</v>
      </c>
    </row>
    <row r="261" spans="2:121">
      <c r="B261" s="653" t="s">
        <v>463</v>
      </c>
      <c r="C261" s="654">
        <v>1</v>
      </c>
      <c r="D261" s="655" t="str">
        <f>'Information Input'!$M$14</f>
        <v xml:space="preserve">      -      </v>
      </c>
      <c r="E261" s="655" t="s">
        <v>27</v>
      </c>
      <c r="F261" s="656">
        <f t="shared" si="87"/>
        <v>43739</v>
      </c>
      <c r="G261" s="656">
        <f t="shared" si="88"/>
        <v>43830</v>
      </c>
      <c r="H261" s="656">
        <f>'Information Input'!$H$35</f>
        <v>43555</v>
      </c>
      <c r="I261" s="655" t="str">
        <f>'Information Input'!$J$22</f>
        <v>Quarterly</v>
      </c>
      <c r="J261" s="656">
        <f>'Information Input'!$H$30</f>
        <v>43555</v>
      </c>
      <c r="K261" s="655">
        <f>'Information Input'!$J$18</f>
        <v>2019</v>
      </c>
      <c r="L261" s="657" t="s">
        <v>365</v>
      </c>
      <c r="M261" s="658" t="s">
        <v>370</v>
      </c>
      <c r="N261" s="659" t="s">
        <v>462</v>
      </c>
      <c r="O261" s="660" t="s">
        <v>446</v>
      </c>
      <c r="P261" s="655">
        <v>38</v>
      </c>
      <c r="Q261" s="667" t="s">
        <v>554</v>
      </c>
      <c r="R261" s="659" t="s">
        <v>156</v>
      </c>
      <c r="S261" s="661">
        <f>'Report 1'!$F$18</f>
        <v>0</v>
      </c>
      <c r="T261" s="662">
        <f>'Report 1'!$F$58</f>
        <v>0</v>
      </c>
      <c r="U261" s="663">
        <f>'Report 1'!$F$144</f>
        <v>0</v>
      </c>
      <c r="CX261" s="664" t="s">
        <v>463</v>
      </c>
      <c r="CY261" s="655" t="s">
        <v>290</v>
      </c>
      <c r="CZ261" s="655" t="str">
        <f>'Information Input'!$M$14</f>
        <v xml:space="preserve">      -      </v>
      </c>
      <c r="DA261" s="656">
        <f>'Information Input'!$H$35</f>
        <v>43555</v>
      </c>
      <c r="DB261" s="655" t="str">
        <f>'Information Input'!$J$22</f>
        <v>Quarterly</v>
      </c>
      <c r="DC261" s="670">
        <f>'Information Input'!$H$30</f>
        <v>43555</v>
      </c>
      <c r="DD261" s="671" t="str">
        <f t="shared" si="86"/>
        <v>201606</v>
      </c>
      <c r="DE261" s="659" t="s">
        <v>462</v>
      </c>
      <c r="DF261" s="659" t="s">
        <v>460</v>
      </c>
      <c r="DG261" s="662">
        <f>'Report 5L'!$AJ$55</f>
        <v>0</v>
      </c>
      <c r="DH261" s="668">
        <f>'Report 5L'!$AJ$56</f>
        <v>0</v>
      </c>
      <c r="DI261" s="662">
        <f>'Report 5L'!$AJ$57</f>
        <v>0</v>
      </c>
      <c r="DJ261" s="662">
        <f>'Report 5L'!$AJ$58</f>
        <v>0</v>
      </c>
      <c r="DK261" s="662">
        <f>'Report 5L'!$AJ$59</f>
        <v>0</v>
      </c>
      <c r="DL261" s="662">
        <f>'Report 5L'!$AJ$60</f>
        <v>0</v>
      </c>
      <c r="DM261" s="662">
        <f>'Report 5L'!$AJ$61</f>
        <v>0</v>
      </c>
      <c r="DN261" s="662">
        <f>'Report 5L'!$AJ$62</f>
        <v>0</v>
      </c>
      <c r="DO261" s="662">
        <f>'Report 5L'!$AJ$63</f>
        <v>0</v>
      </c>
      <c r="DP261" s="662">
        <f>'Report 5L'!$AJ$64</f>
        <v>0</v>
      </c>
      <c r="DQ261" s="662">
        <f>'Report 5L'!$AJ$65</f>
        <v>0</v>
      </c>
    </row>
    <row r="262" spans="2:121">
      <c r="B262" s="653" t="s">
        <v>463</v>
      </c>
      <c r="C262" s="654">
        <v>1</v>
      </c>
      <c r="D262" s="655" t="str">
        <f>'Information Input'!$M$14</f>
        <v xml:space="preserve">      -      </v>
      </c>
      <c r="E262" s="655" t="s">
        <v>27</v>
      </c>
      <c r="F262" s="656">
        <f t="shared" si="87"/>
        <v>43739</v>
      </c>
      <c r="G262" s="656">
        <f t="shared" si="88"/>
        <v>43830</v>
      </c>
      <c r="H262" s="656">
        <f>'Information Input'!$H$35</f>
        <v>43555</v>
      </c>
      <c r="I262" s="655" t="str">
        <f>'Information Input'!$J$22</f>
        <v>Quarterly</v>
      </c>
      <c r="J262" s="656">
        <f>'Information Input'!$H$30</f>
        <v>43555</v>
      </c>
      <c r="K262" s="655">
        <f>'Information Input'!$J$18</f>
        <v>2019</v>
      </c>
      <c r="L262" s="657" t="s">
        <v>365</v>
      </c>
      <c r="M262" s="658" t="s">
        <v>370</v>
      </c>
      <c r="N262" s="659" t="s">
        <v>462</v>
      </c>
      <c r="O262" s="660" t="s">
        <v>446</v>
      </c>
      <c r="P262" s="655">
        <v>39</v>
      </c>
      <c r="Q262" s="659" t="s">
        <v>649</v>
      </c>
      <c r="R262" s="659" t="s">
        <v>156</v>
      </c>
      <c r="S262" s="661">
        <f>'Report 1'!$F$18</f>
        <v>0</v>
      </c>
      <c r="T262" s="662">
        <f>'Report 1'!$F$59</f>
        <v>0</v>
      </c>
      <c r="U262" s="663">
        <f>'Report 1'!$F$145</f>
        <v>0</v>
      </c>
      <c r="CX262" s="664" t="s">
        <v>463</v>
      </c>
      <c r="CY262" s="655" t="s">
        <v>290</v>
      </c>
      <c r="CZ262" s="655" t="str">
        <f>'Information Input'!$M$14</f>
        <v xml:space="preserve">      -      </v>
      </c>
      <c r="DA262" s="656">
        <f>'Information Input'!$H$35</f>
        <v>43555</v>
      </c>
      <c r="DB262" s="655" t="str">
        <f>'Information Input'!$J$22</f>
        <v>Quarterly</v>
      </c>
      <c r="DC262" s="670">
        <f>'Information Input'!$H$30</f>
        <v>43555</v>
      </c>
      <c r="DD262" s="671" t="str">
        <f t="shared" si="86"/>
        <v>201605</v>
      </c>
      <c r="DE262" s="659" t="s">
        <v>462</v>
      </c>
      <c r="DF262" s="659" t="s">
        <v>460</v>
      </c>
      <c r="DG262" s="662">
        <f>'Report 5L'!$AK$55</f>
        <v>0</v>
      </c>
      <c r="DH262" s="668">
        <f>'Report 5L'!$AK$56</f>
        <v>0</v>
      </c>
      <c r="DI262" s="662">
        <f>'Report 5L'!$AK$57</f>
        <v>0</v>
      </c>
      <c r="DJ262" s="662">
        <f>'Report 5L'!$AK$58</f>
        <v>0</v>
      </c>
      <c r="DK262" s="662">
        <f>'Report 5L'!$AK$59</f>
        <v>0</v>
      </c>
      <c r="DL262" s="662">
        <f>'Report 5L'!$AK$60</f>
        <v>0</v>
      </c>
      <c r="DM262" s="662">
        <f>'Report 5L'!$AK$61</f>
        <v>0</v>
      </c>
      <c r="DN262" s="662">
        <f>'Report 5L'!$AK$62</f>
        <v>0</v>
      </c>
      <c r="DO262" s="662">
        <f>'Report 5L'!$AK$63</f>
        <v>0</v>
      </c>
      <c r="DP262" s="662">
        <f>'Report 5L'!$AK$64</f>
        <v>0</v>
      </c>
      <c r="DQ262" s="662">
        <f>'Report 5L'!$AK$65</f>
        <v>0</v>
      </c>
    </row>
    <row r="263" spans="2:121">
      <c r="B263" s="653" t="s">
        <v>463</v>
      </c>
      <c r="C263" s="654">
        <v>1</v>
      </c>
      <c r="D263" s="655" t="str">
        <f>'Information Input'!$M$14</f>
        <v xml:space="preserve">      -      </v>
      </c>
      <c r="E263" s="655" t="s">
        <v>27</v>
      </c>
      <c r="F263" s="656">
        <f t="shared" si="87"/>
        <v>43739</v>
      </c>
      <c r="G263" s="656">
        <f t="shared" si="88"/>
        <v>43830</v>
      </c>
      <c r="H263" s="656">
        <f>'Information Input'!$H$35</f>
        <v>43555</v>
      </c>
      <c r="I263" s="655" t="str">
        <f>'Information Input'!$J$22</f>
        <v>Quarterly</v>
      </c>
      <c r="J263" s="656">
        <f>'Information Input'!$H$30</f>
        <v>43555</v>
      </c>
      <c r="K263" s="655">
        <f>'Information Input'!$J$18</f>
        <v>2019</v>
      </c>
      <c r="L263" s="657" t="s">
        <v>365</v>
      </c>
      <c r="M263" s="658" t="s">
        <v>370</v>
      </c>
      <c r="N263" s="659" t="s">
        <v>462</v>
      </c>
      <c r="O263" s="660" t="s">
        <v>446</v>
      </c>
      <c r="P263" s="655">
        <v>40</v>
      </c>
      <c r="Q263" s="659" t="s">
        <v>650</v>
      </c>
      <c r="R263" s="659" t="s">
        <v>158</v>
      </c>
      <c r="S263" s="661">
        <f>'Report 1'!$F$18</f>
        <v>0</v>
      </c>
      <c r="T263" s="662">
        <f>'Report 1'!$F$60</f>
        <v>0</v>
      </c>
      <c r="U263" s="663">
        <f>'Report 1'!$F$146</f>
        <v>0</v>
      </c>
      <c r="CX263" s="676" t="s">
        <v>463</v>
      </c>
      <c r="CY263" s="677" t="s">
        <v>290</v>
      </c>
      <c r="CZ263" s="677" t="str">
        <f>'Information Input'!$M$14</f>
        <v xml:space="preserve">      -      </v>
      </c>
      <c r="DA263" s="678">
        <f>'Information Input'!$H$35</f>
        <v>43555</v>
      </c>
      <c r="DB263" s="677" t="str">
        <f>'Information Input'!$J$22</f>
        <v>Quarterly</v>
      </c>
      <c r="DC263" s="679">
        <f>'Information Input'!$H$30</f>
        <v>43555</v>
      </c>
      <c r="DD263" s="680" t="str">
        <f t="shared" si="86"/>
        <v>201604</v>
      </c>
      <c r="DE263" s="681" t="s">
        <v>462</v>
      </c>
      <c r="DF263" s="681" t="s">
        <v>460</v>
      </c>
      <c r="DG263" s="682">
        <f>'Report 5L'!$AL$55</f>
        <v>0</v>
      </c>
      <c r="DH263" s="683">
        <f>'Report 5L'!$AL$56</f>
        <v>0</v>
      </c>
      <c r="DI263" s="682">
        <f>'Report 5L'!$AL$57</f>
        <v>0</v>
      </c>
      <c r="DJ263" s="682">
        <f>'Report 5L'!$AL$58</f>
        <v>0</v>
      </c>
      <c r="DK263" s="682">
        <f>'Report 5L'!$AL$59</f>
        <v>0</v>
      </c>
      <c r="DL263" s="682">
        <f>'Report 5L'!$AL$60</f>
        <v>0</v>
      </c>
      <c r="DM263" s="682">
        <f>'Report 5L'!$AL$61</f>
        <v>0</v>
      </c>
      <c r="DN263" s="682">
        <f>'Report 5L'!$AL$62</f>
        <v>0</v>
      </c>
      <c r="DO263" s="682">
        <f>'Report 5L'!$AL$63</f>
        <v>0</v>
      </c>
      <c r="DP263" s="682">
        <f>'Report 5L'!$AL$64</f>
        <v>0</v>
      </c>
      <c r="DQ263" s="682">
        <f>'Report 5L'!$AL$65</f>
        <v>0</v>
      </c>
    </row>
    <row r="264" spans="2:121">
      <c r="B264" s="653" t="s">
        <v>463</v>
      </c>
      <c r="C264" s="654">
        <v>1</v>
      </c>
      <c r="D264" s="655" t="str">
        <f>'Information Input'!$M$14</f>
        <v xml:space="preserve">      -      </v>
      </c>
      <c r="E264" s="655" t="s">
        <v>27</v>
      </c>
      <c r="F264" s="656">
        <f t="shared" si="87"/>
        <v>43739</v>
      </c>
      <c r="G264" s="656">
        <f t="shared" si="88"/>
        <v>43830</v>
      </c>
      <c r="H264" s="656">
        <f>'Information Input'!$H$35</f>
        <v>43555</v>
      </c>
      <c r="I264" s="655" t="str">
        <f>'Information Input'!$J$22</f>
        <v>Quarterly</v>
      </c>
      <c r="J264" s="656">
        <f>'Information Input'!$H$30</f>
        <v>43555</v>
      </c>
      <c r="K264" s="655">
        <f>'Information Input'!$J$18</f>
        <v>2019</v>
      </c>
      <c r="L264" s="657" t="s">
        <v>365</v>
      </c>
      <c r="M264" s="658" t="s">
        <v>370</v>
      </c>
      <c r="N264" s="659" t="s">
        <v>462</v>
      </c>
      <c r="O264" s="660" t="s">
        <v>446</v>
      </c>
      <c r="P264" s="655">
        <v>41</v>
      </c>
      <c r="Q264" s="659" t="s">
        <v>651</v>
      </c>
      <c r="R264" s="659" t="s">
        <v>158</v>
      </c>
      <c r="S264" s="661">
        <f>'Report 1'!$F$18</f>
        <v>0</v>
      </c>
      <c r="T264" s="662">
        <f>'Report 1'!$F$61</f>
        <v>0</v>
      </c>
      <c r="U264" s="663">
        <f>'Report 1'!$F$147</f>
        <v>0</v>
      </c>
      <c r="CX264" s="645" t="s">
        <v>463</v>
      </c>
      <c r="CY264" s="635" t="s">
        <v>291</v>
      </c>
      <c r="CZ264" s="635" t="str">
        <f>'Information Input'!$M$14</f>
        <v xml:space="preserve">      -      </v>
      </c>
      <c r="DA264" s="637">
        <f>'Information Input'!$H$35</f>
        <v>43555</v>
      </c>
      <c r="DB264" s="635" t="str">
        <f>'Information Input'!$J$22</f>
        <v>Quarterly</v>
      </c>
      <c r="DC264" s="637">
        <f>'Information Input'!$H$30</f>
        <v>43555</v>
      </c>
      <c r="DD264" s="651" t="str">
        <f t="shared" si="86"/>
        <v>201903</v>
      </c>
      <c r="DE264" s="640" t="s">
        <v>462</v>
      </c>
      <c r="DF264" s="640" t="s">
        <v>461</v>
      </c>
      <c r="DG264" s="643">
        <f>'Report 5M'!$C$55</f>
        <v>0</v>
      </c>
      <c r="DH264" s="649">
        <f>'Report 5M'!$C$56</f>
        <v>0</v>
      </c>
      <c r="DI264" s="643">
        <f>'Report 5M'!$C$57</f>
        <v>0</v>
      </c>
      <c r="DJ264" s="643">
        <f>'Report 5M'!$C$58</f>
        <v>0</v>
      </c>
      <c r="DK264" s="643">
        <f>'Report 5M'!$C$59</f>
        <v>0</v>
      </c>
      <c r="DL264" s="643">
        <f>'Report 5M'!$C$60</f>
        <v>0</v>
      </c>
      <c r="DM264" s="643">
        <f>'Report 5M'!$C$61</f>
        <v>0</v>
      </c>
      <c r="DN264" s="643">
        <f>'Report 5M'!$C$62</f>
        <v>0</v>
      </c>
      <c r="DO264" s="643">
        <f>'Report 5M'!$C$63</f>
        <v>0</v>
      </c>
      <c r="DP264" s="643">
        <f>'Report 5M'!$C$64</f>
        <v>0</v>
      </c>
      <c r="DQ264" s="643">
        <f>'Report 5M'!$C$65</f>
        <v>0</v>
      </c>
    </row>
    <row r="265" spans="2:121">
      <c r="B265" s="653" t="s">
        <v>463</v>
      </c>
      <c r="C265" s="654">
        <v>1</v>
      </c>
      <c r="D265" s="655" t="str">
        <f>'Information Input'!$M$14</f>
        <v xml:space="preserve">      -      </v>
      </c>
      <c r="E265" s="655" t="s">
        <v>27</v>
      </c>
      <c r="F265" s="656">
        <f t="shared" si="87"/>
        <v>43739</v>
      </c>
      <c r="G265" s="656">
        <f t="shared" si="88"/>
        <v>43830</v>
      </c>
      <c r="H265" s="656">
        <f>'Information Input'!$H$35</f>
        <v>43555</v>
      </c>
      <c r="I265" s="655" t="str">
        <f>'Information Input'!$J$22</f>
        <v>Quarterly</v>
      </c>
      <c r="J265" s="656">
        <f>'Information Input'!$H$30</f>
        <v>43555</v>
      </c>
      <c r="K265" s="655">
        <f>'Information Input'!$J$18</f>
        <v>2019</v>
      </c>
      <c r="L265" s="657" t="s">
        <v>365</v>
      </c>
      <c r="M265" s="658" t="s">
        <v>370</v>
      </c>
      <c r="N265" s="659" t="s">
        <v>462</v>
      </c>
      <c r="O265" s="660" t="s">
        <v>446</v>
      </c>
      <c r="P265" s="655">
        <v>42</v>
      </c>
      <c r="Q265" s="667" t="s">
        <v>617</v>
      </c>
      <c r="R265" s="659" t="s">
        <v>156</v>
      </c>
      <c r="S265" s="661">
        <f>'Report 1'!$F$18</f>
        <v>0</v>
      </c>
      <c r="T265" s="662">
        <f>'Report 1'!$F$62</f>
        <v>0</v>
      </c>
      <c r="U265" s="663">
        <f>'Report 1'!$F$148</f>
        <v>0</v>
      </c>
      <c r="CX265" s="664" t="s">
        <v>463</v>
      </c>
      <c r="CY265" s="655" t="s">
        <v>291</v>
      </c>
      <c r="CZ265" s="655" t="str">
        <f>'Information Input'!$M$14</f>
        <v xml:space="preserve">      -      </v>
      </c>
      <c r="DA265" s="656">
        <f>'Information Input'!$H$35</f>
        <v>43555</v>
      </c>
      <c r="DB265" s="655" t="str">
        <f>'Information Input'!$J$22</f>
        <v>Quarterly</v>
      </c>
      <c r="DC265" s="670">
        <f>'Information Input'!$H$30</f>
        <v>43555</v>
      </c>
      <c r="DD265" s="671" t="str">
        <f t="shared" si="86"/>
        <v>201902</v>
      </c>
      <c r="DE265" s="659" t="s">
        <v>462</v>
      </c>
      <c r="DF265" s="659" t="s">
        <v>461</v>
      </c>
      <c r="DG265" s="662">
        <f>'Report 5M'!$D$55</f>
        <v>0</v>
      </c>
      <c r="DH265" s="668">
        <f>'Report 5M'!$D$56</f>
        <v>0</v>
      </c>
      <c r="DI265" s="662">
        <f>'Report 5M'!$D$57</f>
        <v>0</v>
      </c>
      <c r="DJ265" s="662">
        <f>'Report 5M'!$D$58</f>
        <v>0</v>
      </c>
      <c r="DK265" s="662">
        <f>'Report 5M'!$D$59</f>
        <v>0</v>
      </c>
      <c r="DL265" s="662">
        <f>'Report 5M'!$D$60</f>
        <v>0</v>
      </c>
      <c r="DM265" s="662">
        <f>'Report 5M'!$D$61</f>
        <v>0</v>
      </c>
      <c r="DN265" s="662">
        <f>'Report 5M'!$D$62</f>
        <v>0</v>
      </c>
      <c r="DO265" s="662">
        <f>'Report 5M'!$D$63</f>
        <v>0</v>
      </c>
      <c r="DP265" s="662">
        <f>'Report 5M'!$D$64</f>
        <v>0</v>
      </c>
      <c r="DQ265" s="662">
        <f>'Report 5M'!$D$65</f>
        <v>0</v>
      </c>
    </row>
    <row r="266" spans="2:121">
      <c r="B266" s="653" t="s">
        <v>463</v>
      </c>
      <c r="C266" s="654">
        <v>1</v>
      </c>
      <c r="D266" s="655" t="str">
        <f>'Information Input'!$M$14</f>
        <v xml:space="preserve">      -      </v>
      </c>
      <c r="E266" s="655" t="s">
        <v>27</v>
      </c>
      <c r="F266" s="656">
        <f t="shared" si="87"/>
        <v>43739</v>
      </c>
      <c r="G266" s="656">
        <f t="shared" si="88"/>
        <v>43830</v>
      </c>
      <c r="H266" s="656">
        <f>'Information Input'!$H$35</f>
        <v>43555</v>
      </c>
      <c r="I266" s="655" t="str">
        <f>'Information Input'!$J$22</f>
        <v>Quarterly</v>
      </c>
      <c r="J266" s="656">
        <f>'Information Input'!$H$30</f>
        <v>43555</v>
      </c>
      <c r="K266" s="655">
        <f>'Information Input'!$J$18</f>
        <v>2019</v>
      </c>
      <c r="L266" s="657" t="s">
        <v>365</v>
      </c>
      <c r="M266" s="658" t="s">
        <v>370</v>
      </c>
      <c r="N266" s="659" t="s">
        <v>462</v>
      </c>
      <c r="O266" s="660" t="s">
        <v>446</v>
      </c>
      <c r="P266" s="655">
        <v>43</v>
      </c>
      <c r="Q266" s="667" t="s">
        <v>644</v>
      </c>
      <c r="R266" s="659" t="s">
        <v>156</v>
      </c>
      <c r="S266" s="661">
        <f>'Report 1'!$F$18</f>
        <v>0</v>
      </c>
      <c r="T266" s="662">
        <f>'Report 1'!$F$63</f>
        <v>0</v>
      </c>
      <c r="U266" s="663">
        <f>'Report 1'!$F$149</f>
        <v>0</v>
      </c>
      <c r="CX266" s="664" t="s">
        <v>463</v>
      </c>
      <c r="CY266" s="655" t="s">
        <v>291</v>
      </c>
      <c r="CZ266" s="655" t="str">
        <f>'Information Input'!$M$14</f>
        <v xml:space="preserve">      -      </v>
      </c>
      <c r="DA266" s="656">
        <f>'Information Input'!$H$35</f>
        <v>43555</v>
      </c>
      <c r="DB266" s="655" t="str">
        <f>'Information Input'!$J$22</f>
        <v>Quarterly</v>
      </c>
      <c r="DC266" s="670">
        <f>'Information Input'!$H$30</f>
        <v>43555</v>
      </c>
      <c r="DD266" s="671" t="str">
        <f t="shared" si="86"/>
        <v>201901</v>
      </c>
      <c r="DE266" s="659" t="s">
        <v>462</v>
      </c>
      <c r="DF266" s="659" t="s">
        <v>461</v>
      </c>
      <c r="DG266" s="662">
        <f>'Report 5M'!$E$55</f>
        <v>0</v>
      </c>
      <c r="DH266" s="668">
        <f>'Report 5M'!$E$56</f>
        <v>0</v>
      </c>
      <c r="DI266" s="662">
        <f>'Report 5M'!$E$57</f>
        <v>0</v>
      </c>
      <c r="DJ266" s="662">
        <f>'Report 5M'!$E$58</f>
        <v>0</v>
      </c>
      <c r="DK266" s="662">
        <f>'Report 5M'!$E$59</f>
        <v>0</v>
      </c>
      <c r="DL266" s="662">
        <f>'Report 5M'!$E$60</f>
        <v>0</v>
      </c>
      <c r="DM266" s="662">
        <f>'Report 5M'!$E$61</f>
        <v>0</v>
      </c>
      <c r="DN266" s="662">
        <f>'Report 5M'!$E$62</f>
        <v>0</v>
      </c>
      <c r="DO266" s="662">
        <f>'Report 5M'!$E$63</f>
        <v>0</v>
      </c>
      <c r="DP266" s="662">
        <f>'Report 5M'!$E$64</f>
        <v>0</v>
      </c>
      <c r="DQ266" s="662">
        <f>'Report 5M'!$E$65</f>
        <v>0</v>
      </c>
    </row>
    <row r="267" spans="2:121">
      <c r="B267" s="653" t="s">
        <v>463</v>
      </c>
      <c r="C267" s="654">
        <v>1</v>
      </c>
      <c r="D267" s="655" t="str">
        <f>'Information Input'!$M$14</f>
        <v xml:space="preserve">      -      </v>
      </c>
      <c r="E267" s="655" t="s">
        <v>27</v>
      </c>
      <c r="F267" s="656">
        <f t="shared" si="87"/>
        <v>43739</v>
      </c>
      <c r="G267" s="656">
        <f t="shared" si="88"/>
        <v>43830</v>
      </c>
      <c r="H267" s="656">
        <f>'Information Input'!$H$35</f>
        <v>43555</v>
      </c>
      <c r="I267" s="655" t="str">
        <f>'Information Input'!$J$22</f>
        <v>Quarterly</v>
      </c>
      <c r="J267" s="656">
        <f>'Information Input'!$H$30</f>
        <v>43555</v>
      </c>
      <c r="K267" s="655">
        <f>'Information Input'!$J$18</f>
        <v>2019</v>
      </c>
      <c r="L267" s="657" t="s">
        <v>365</v>
      </c>
      <c r="M267" s="658" t="s">
        <v>370</v>
      </c>
      <c r="N267" s="659" t="s">
        <v>462</v>
      </c>
      <c r="O267" s="660" t="s">
        <v>449</v>
      </c>
      <c r="P267" s="655">
        <v>44</v>
      </c>
      <c r="Q267" s="659" t="s">
        <v>363</v>
      </c>
      <c r="R267" s="659" t="s">
        <v>268</v>
      </c>
      <c r="S267" s="661">
        <f>'Report 1'!$F$18</f>
        <v>0</v>
      </c>
      <c r="T267" s="662">
        <f>'Report 1'!$F$64</f>
        <v>0</v>
      </c>
      <c r="U267" s="663">
        <f>'Report 1'!$F$150</f>
        <v>0</v>
      </c>
      <c r="CX267" s="664" t="s">
        <v>463</v>
      </c>
      <c r="CY267" s="655" t="s">
        <v>291</v>
      </c>
      <c r="CZ267" s="655" t="str">
        <f>'Information Input'!$M$14</f>
        <v xml:space="preserve">      -      </v>
      </c>
      <c r="DA267" s="656">
        <f>'Information Input'!$H$35</f>
        <v>43555</v>
      </c>
      <c r="DB267" s="655" t="str">
        <f>'Information Input'!$J$22</f>
        <v>Quarterly</v>
      </c>
      <c r="DC267" s="670">
        <f>'Information Input'!$H$30</f>
        <v>43555</v>
      </c>
      <c r="DD267" s="671" t="str">
        <f t="shared" si="86"/>
        <v>201812</v>
      </c>
      <c r="DE267" s="659" t="s">
        <v>462</v>
      </c>
      <c r="DF267" s="659" t="s">
        <v>461</v>
      </c>
      <c r="DG267" s="662">
        <f>'Report 5M'!$F$55</f>
        <v>0</v>
      </c>
      <c r="DH267" s="668">
        <f>'Report 5M'!$F$56</f>
        <v>0</v>
      </c>
      <c r="DI267" s="662">
        <f>'Report 5M'!$F$57</f>
        <v>0</v>
      </c>
      <c r="DJ267" s="662">
        <f>'Report 5M'!$F$58</f>
        <v>0</v>
      </c>
      <c r="DK267" s="662">
        <f>'Report 5M'!$F$59</f>
        <v>0</v>
      </c>
      <c r="DL267" s="662">
        <f>'Report 5M'!$F$60</f>
        <v>0</v>
      </c>
      <c r="DM267" s="662">
        <f>'Report 5M'!$F$61</f>
        <v>0</v>
      </c>
      <c r="DN267" s="662">
        <f>'Report 5M'!$F$62</f>
        <v>0</v>
      </c>
      <c r="DO267" s="662">
        <f>'Report 5M'!$F$63</f>
        <v>0</v>
      </c>
      <c r="DP267" s="662">
        <f>'Report 5M'!$F$64</f>
        <v>0</v>
      </c>
      <c r="DQ267" s="662">
        <f>'Report 5M'!$F$65</f>
        <v>0</v>
      </c>
    </row>
    <row r="268" spans="2:121">
      <c r="B268" s="653" t="s">
        <v>463</v>
      </c>
      <c r="C268" s="654">
        <v>1</v>
      </c>
      <c r="D268" s="655" t="str">
        <f>'Information Input'!$M$14</f>
        <v xml:space="preserve">      -      </v>
      </c>
      <c r="E268" s="655" t="s">
        <v>27</v>
      </c>
      <c r="F268" s="656">
        <f t="shared" si="87"/>
        <v>43739</v>
      </c>
      <c r="G268" s="656">
        <f t="shared" si="88"/>
        <v>43830</v>
      </c>
      <c r="H268" s="656">
        <f>'Information Input'!$H$35</f>
        <v>43555</v>
      </c>
      <c r="I268" s="655" t="str">
        <f>'Information Input'!$J$22</f>
        <v>Quarterly</v>
      </c>
      <c r="J268" s="656">
        <f>'Information Input'!$H$30</f>
        <v>43555</v>
      </c>
      <c r="K268" s="655">
        <f>'Information Input'!$J$18</f>
        <v>2019</v>
      </c>
      <c r="L268" s="657" t="s">
        <v>365</v>
      </c>
      <c r="M268" s="658" t="s">
        <v>370</v>
      </c>
      <c r="N268" s="659" t="s">
        <v>462</v>
      </c>
      <c r="O268" s="660" t="s">
        <v>450</v>
      </c>
      <c r="P268" s="655">
        <v>45</v>
      </c>
      <c r="Q268" s="659" t="s">
        <v>166</v>
      </c>
      <c r="R268" s="659" t="s">
        <v>268</v>
      </c>
      <c r="S268" s="661">
        <f>'Report 1'!$F$18</f>
        <v>0</v>
      </c>
      <c r="T268" s="662">
        <f>'Report 1'!$F$65</f>
        <v>0</v>
      </c>
      <c r="U268" s="663">
        <f>'Report 1'!$F$151</f>
        <v>0</v>
      </c>
      <c r="CX268" s="664" t="s">
        <v>463</v>
      </c>
      <c r="CY268" s="655" t="s">
        <v>291</v>
      </c>
      <c r="CZ268" s="655" t="str">
        <f>'Information Input'!$M$14</f>
        <v xml:space="preserve">      -      </v>
      </c>
      <c r="DA268" s="656">
        <f>'Information Input'!$H$35</f>
        <v>43555</v>
      </c>
      <c r="DB268" s="655" t="str">
        <f>'Information Input'!$J$22</f>
        <v>Quarterly</v>
      </c>
      <c r="DC268" s="670">
        <f>'Information Input'!$H$30</f>
        <v>43555</v>
      </c>
      <c r="DD268" s="671" t="str">
        <f t="shared" si="86"/>
        <v>201811</v>
      </c>
      <c r="DE268" s="659" t="s">
        <v>462</v>
      </c>
      <c r="DF268" s="659" t="s">
        <v>461</v>
      </c>
      <c r="DG268" s="662">
        <f>'Report 5M'!$G$55</f>
        <v>0</v>
      </c>
      <c r="DH268" s="668">
        <f>'Report 5M'!$G$56</f>
        <v>0</v>
      </c>
      <c r="DI268" s="662">
        <f>'Report 5M'!$G$57</f>
        <v>0</v>
      </c>
      <c r="DJ268" s="662">
        <f>'Report 5M'!$G$58</f>
        <v>0</v>
      </c>
      <c r="DK268" s="662">
        <f>'Report 5M'!$G$59</f>
        <v>0</v>
      </c>
      <c r="DL268" s="662">
        <f>'Report 5M'!$G$60</f>
        <v>0</v>
      </c>
      <c r="DM268" s="662">
        <f>'Report 5M'!$G$61</f>
        <v>0</v>
      </c>
      <c r="DN268" s="662">
        <f>'Report 5M'!$G$62</f>
        <v>0</v>
      </c>
      <c r="DO268" s="662">
        <f>'Report 5M'!$G$63</f>
        <v>0</v>
      </c>
      <c r="DP268" s="662">
        <f>'Report 5M'!$G$64</f>
        <v>0</v>
      </c>
      <c r="DQ268" s="662">
        <f>'Report 5M'!$G$65</f>
        <v>0</v>
      </c>
    </row>
    <row r="269" spans="2:121">
      <c r="B269" s="653" t="s">
        <v>463</v>
      </c>
      <c r="C269" s="654">
        <v>1</v>
      </c>
      <c r="D269" s="655" t="str">
        <f>'Information Input'!$M$14</f>
        <v xml:space="preserve">      -      </v>
      </c>
      <c r="E269" s="655" t="s">
        <v>27</v>
      </c>
      <c r="F269" s="656">
        <f t="shared" si="87"/>
        <v>43739</v>
      </c>
      <c r="G269" s="656">
        <f t="shared" si="88"/>
        <v>43830</v>
      </c>
      <c r="H269" s="656">
        <f>'Information Input'!$H$35</f>
        <v>43555</v>
      </c>
      <c r="I269" s="655" t="str">
        <f>'Information Input'!$J$22</f>
        <v>Quarterly</v>
      </c>
      <c r="J269" s="656">
        <f>'Information Input'!$H$30</f>
        <v>43555</v>
      </c>
      <c r="K269" s="655">
        <f>'Information Input'!$J$18</f>
        <v>2019</v>
      </c>
      <c r="L269" s="657" t="s">
        <v>365</v>
      </c>
      <c r="M269" s="658" t="s">
        <v>370</v>
      </c>
      <c r="N269" s="659" t="s">
        <v>462</v>
      </c>
      <c r="O269" s="660" t="s">
        <v>450</v>
      </c>
      <c r="P269" s="655">
        <v>46</v>
      </c>
      <c r="Q269" s="667" t="s">
        <v>555</v>
      </c>
      <c r="R269" s="659" t="s">
        <v>268</v>
      </c>
      <c r="S269" s="661">
        <f>'Report 1'!$F$18</f>
        <v>0</v>
      </c>
      <c r="T269" s="662">
        <f>'Report 1'!$F$66</f>
        <v>0</v>
      </c>
      <c r="U269" s="663">
        <f>'Report 1'!$F$152</f>
        <v>0</v>
      </c>
      <c r="CX269" s="664" t="s">
        <v>463</v>
      </c>
      <c r="CY269" s="655" t="s">
        <v>291</v>
      </c>
      <c r="CZ269" s="655" t="str">
        <f>'Information Input'!$M$14</f>
        <v xml:space="preserve">      -      </v>
      </c>
      <c r="DA269" s="656">
        <f>'Information Input'!$H$35</f>
        <v>43555</v>
      </c>
      <c r="DB269" s="655" t="str">
        <f>'Information Input'!$J$22</f>
        <v>Quarterly</v>
      </c>
      <c r="DC269" s="670">
        <f>'Information Input'!$H$30</f>
        <v>43555</v>
      </c>
      <c r="DD269" s="671" t="str">
        <f t="shared" si="86"/>
        <v>201810</v>
      </c>
      <c r="DE269" s="659" t="s">
        <v>462</v>
      </c>
      <c r="DF269" s="659" t="s">
        <v>461</v>
      </c>
      <c r="DG269" s="662">
        <f>'Report 5M'!$H$55</f>
        <v>0</v>
      </c>
      <c r="DH269" s="668">
        <f>'Report 5M'!$H$56</f>
        <v>0</v>
      </c>
      <c r="DI269" s="662">
        <f>'Report 5M'!$H$57</f>
        <v>0</v>
      </c>
      <c r="DJ269" s="662">
        <f>'Report 5M'!$H$58</f>
        <v>0</v>
      </c>
      <c r="DK269" s="662">
        <f>'Report 5M'!$H$59</f>
        <v>0</v>
      </c>
      <c r="DL269" s="662">
        <f>'Report 5M'!$H$60</f>
        <v>0</v>
      </c>
      <c r="DM269" s="662">
        <f>'Report 5M'!$H$61</f>
        <v>0</v>
      </c>
      <c r="DN269" s="662">
        <f>'Report 5M'!$H$62</f>
        <v>0</v>
      </c>
      <c r="DO269" s="662">
        <f>'Report 5M'!$H$63</f>
        <v>0</v>
      </c>
      <c r="DP269" s="662">
        <f>'Report 5M'!$H$64</f>
        <v>0</v>
      </c>
      <c r="DQ269" s="662">
        <f>'Report 5M'!$H$65</f>
        <v>0</v>
      </c>
    </row>
    <row r="270" spans="2:121">
      <c r="B270" s="653" t="s">
        <v>463</v>
      </c>
      <c r="C270" s="654">
        <v>1</v>
      </c>
      <c r="D270" s="655" t="str">
        <f>'Information Input'!$M$14</f>
        <v xml:space="preserve">      -      </v>
      </c>
      <c r="E270" s="655" t="s">
        <v>27</v>
      </c>
      <c r="F270" s="656">
        <f t="shared" si="87"/>
        <v>43739</v>
      </c>
      <c r="G270" s="656">
        <f t="shared" si="88"/>
        <v>43830</v>
      </c>
      <c r="H270" s="656">
        <f>'Information Input'!$H$35</f>
        <v>43555</v>
      </c>
      <c r="I270" s="655" t="str">
        <f>'Information Input'!$J$22</f>
        <v>Quarterly</v>
      </c>
      <c r="J270" s="656">
        <f>'Information Input'!$H$30</f>
        <v>43555</v>
      </c>
      <c r="K270" s="655">
        <f>'Information Input'!$J$18</f>
        <v>2019</v>
      </c>
      <c r="L270" s="657" t="s">
        <v>365</v>
      </c>
      <c r="M270" s="658" t="s">
        <v>370</v>
      </c>
      <c r="N270" s="659" t="s">
        <v>462</v>
      </c>
      <c r="O270" s="660" t="s">
        <v>450</v>
      </c>
      <c r="P270" s="655">
        <v>47</v>
      </c>
      <c r="Q270" s="659" t="s">
        <v>293</v>
      </c>
      <c r="R270" s="659" t="s">
        <v>268</v>
      </c>
      <c r="S270" s="661">
        <f>'Report 1'!$F$18</f>
        <v>0</v>
      </c>
      <c r="T270" s="662">
        <f>'Report 1'!$F$67</f>
        <v>0</v>
      </c>
      <c r="U270" s="663">
        <f>'Report 1'!$F$153</f>
        <v>0</v>
      </c>
      <c r="CX270" s="664" t="s">
        <v>463</v>
      </c>
      <c r="CY270" s="655" t="s">
        <v>291</v>
      </c>
      <c r="CZ270" s="655" t="str">
        <f>'Information Input'!$M$14</f>
        <v xml:space="preserve">      -      </v>
      </c>
      <c r="DA270" s="656">
        <f>'Information Input'!$H$35</f>
        <v>43555</v>
      </c>
      <c r="DB270" s="655" t="str">
        <f>'Information Input'!$J$22</f>
        <v>Quarterly</v>
      </c>
      <c r="DC270" s="670">
        <f>'Information Input'!$H$30</f>
        <v>43555</v>
      </c>
      <c r="DD270" s="671" t="str">
        <f t="shared" si="86"/>
        <v>201809</v>
      </c>
      <c r="DE270" s="659" t="s">
        <v>462</v>
      </c>
      <c r="DF270" s="659" t="s">
        <v>461</v>
      </c>
      <c r="DG270" s="662">
        <f>'Report 5M'!$I$55</f>
        <v>0</v>
      </c>
      <c r="DH270" s="668">
        <f>'Report 5M'!$I$56</f>
        <v>0</v>
      </c>
      <c r="DI270" s="662">
        <f>'Report 5M'!$I$57</f>
        <v>0</v>
      </c>
      <c r="DJ270" s="662">
        <f>'Report 5M'!$I$58</f>
        <v>0</v>
      </c>
      <c r="DK270" s="662">
        <f>'Report 5M'!$I$59</f>
        <v>0</v>
      </c>
      <c r="DL270" s="662">
        <f>'Report 5M'!$I$60</f>
        <v>0</v>
      </c>
      <c r="DM270" s="662">
        <f>'Report 5M'!$I$61</f>
        <v>0</v>
      </c>
      <c r="DN270" s="662">
        <f>'Report 5M'!$I$62</f>
        <v>0</v>
      </c>
      <c r="DO270" s="662">
        <f>'Report 5M'!$I$63</f>
        <v>0</v>
      </c>
      <c r="DP270" s="662">
        <f>'Report 5M'!$I$64</f>
        <v>0</v>
      </c>
      <c r="DQ270" s="662">
        <f>'Report 5M'!$I$65</f>
        <v>0</v>
      </c>
    </row>
    <row r="271" spans="2:121">
      <c r="B271" s="653" t="s">
        <v>463</v>
      </c>
      <c r="C271" s="654">
        <v>1</v>
      </c>
      <c r="D271" s="655" t="str">
        <f>'Information Input'!$M$14</f>
        <v xml:space="preserve">      -      </v>
      </c>
      <c r="E271" s="655" t="s">
        <v>27</v>
      </c>
      <c r="F271" s="656">
        <f t="shared" si="87"/>
        <v>43739</v>
      </c>
      <c r="G271" s="656">
        <f t="shared" si="88"/>
        <v>43830</v>
      </c>
      <c r="H271" s="656">
        <f>'Information Input'!$H$35</f>
        <v>43555</v>
      </c>
      <c r="I271" s="655" t="str">
        <f>'Information Input'!$J$22</f>
        <v>Quarterly</v>
      </c>
      <c r="J271" s="656">
        <f>'Information Input'!$H$30</f>
        <v>43555</v>
      </c>
      <c r="K271" s="655">
        <f>'Information Input'!$J$18</f>
        <v>2019</v>
      </c>
      <c r="L271" s="657" t="s">
        <v>365</v>
      </c>
      <c r="M271" s="658" t="s">
        <v>370</v>
      </c>
      <c r="N271" s="659" t="s">
        <v>462</v>
      </c>
      <c r="O271" s="660" t="s">
        <v>450</v>
      </c>
      <c r="P271" s="655">
        <v>48</v>
      </c>
      <c r="Q271" s="659" t="s">
        <v>556</v>
      </c>
      <c r="R271" s="659" t="s">
        <v>268</v>
      </c>
      <c r="S271" s="661">
        <f>'Report 1'!$F$18</f>
        <v>0</v>
      </c>
      <c r="T271" s="662">
        <f>'Report 1'!$F$68</f>
        <v>0</v>
      </c>
      <c r="U271" s="663">
        <f>'Report 1'!$F$154</f>
        <v>0</v>
      </c>
      <c r="CX271" s="664" t="s">
        <v>463</v>
      </c>
      <c r="CY271" s="655" t="s">
        <v>291</v>
      </c>
      <c r="CZ271" s="655" t="str">
        <f>'Information Input'!$M$14</f>
        <v xml:space="preserve">      -      </v>
      </c>
      <c r="DA271" s="656">
        <f>'Information Input'!$H$35</f>
        <v>43555</v>
      </c>
      <c r="DB271" s="655" t="str">
        <f>'Information Input'!$J$22</f>
        <v>Quarterly</v>
      </c>
      <c r="DC271" s="670">
        <f>'Information Input'!$H$30</f>
        <v>43555</v>
      </c>
      <c r="DD271" s="671" t="str">
        <f t="shared" si="86"/>
        <v>201808</v>
      </c>
      <c r="DE271" s="659" t="s">
        <v>462</v>
      </c>
      <c r="DF271" s="659" t="s">
        <v>461</v>
      </c>
      <c r="DG271" s="662">
        <f>'Report 5M'!$J$55</f>
        <v>0</v>
      </c>
      <c r="DH271" s="668">
        <f>'Report 5M'!$J$56</f>
        <v>0</v>
      </c>
      <c r="DI271" s="662">
        <f>'Report 5M'!$J$57</f>
        <v>0</v>
      </c>
      <c r="DJ271" s="662">
        <f>'Report 5M'!$J$58</f>
        <v>0</v>
      </c>
      <c r="DK271" s="662">
        <f>'Report 5M'!$J$59</f>
        <v>0</v>
      </c>
      <c r="DL271" s="662">
        <f>'Report 5M'!$J$60</f>
        <v>0</v>
      </c>
      <c r="DM271" s="662">
        <f>'Report 5M'!$J$61</f>
        <v>0</v>
      </c>
      <c r="DN271" s="662">
        <f>'Report 5M'!$J$62</f>
        <v>0</v>
      </c>
      <c r="DO271" s="662">
        <f>'Report 5M'!$J$63</f>
        <v>0</v>
      </c>
      <c r="DP271" s="662">
        <f>'Report 5M'!$J$64</f>
        <v>0</v>
      </c>
      <c r="DQ271" s="662">
        <f>'Report 5M'!$J$65</f>
        <v>0</v>
      </c>
    </row>
    <row r="272" spans="2:121">
      <c r="B272" s="653" t="s">
        <v>463</v>
      </c>
      <c r="C272" s="654">
        <v>1</v>
      </c>
      <c r="D272" s="655" t="str">
        <f>'Information Input'!$M$14</f>
        <v xml:space="preserve">      -      </v>
      </c>
      <c r="E272" s="655" t="s">
        <v>27</v>
      </c>
      <c r="F272" s="656">
        <f t="shared" si="87"/>
        <v>43739</v>
      </c>
      <c r="G272" s="656">
        <f t="shared" si="88"/>
        <v>43830</v>
      </c>
      <c r="H272" s="656">
        <f>'Information Input'!$H$35</f>
        <v>43555</v>
      </c>
      <c r="I272" s="655" t="str">
        <f>'Information Input'!$J$22</f>
        <v>Quarterly</v>
      </c>
      <c r="J272" s="656">
        <f>'Information Input'!$H$30</f>
        <v>43555</v>
      </c>
      <c r="K272" s="655">
        <f>'Information Input'!$J$18</f>
        <v>2019</v>
      </c>
      <c r="L272" s="657" t="s">
        <v>365</v>
      </c>
      <c r="M272" s="658" t="s">
        <v>370</v>
      </c>
      <c r="N272" s="659" t="s">
        <v>462</v>
      </c>
      <c r="O272" s="660" t="s">
        <v>450</v>
      </c>
      <c r="P272" s="655">
        <v>49</v>
      </c>
      <c r="Q272" s="659" t="s">
        <v>392</v>
      </c>
      <c r="R272" s="659" t="s">
        <v>268</v>
      </c>
      <c r="S272" s="661">
        <f>'Report 1'!$F$18</f>
        <v>0</v>
      </c>
      <c r="T272" s="662">
        <f>'Report 1'!$F$69</f>
        <v>0</v>
      </c>
      <c r="U272" s="663">
        <f>'Report 1'!$F$155</f>
        <v>0</v>
      </c>
      <c r="CX272" s="664" t="s">
        <v>463</v>
      </c>
      <c r="CY272" s="655" t="s">
        <v>291</v>
      </c>
      <c r="CZ272" s="655" t="str">
        <f>'Information Input'!$M$14</f>
        <v xml:space="preserve">      -      </v>
      </c>
      <c r="DA272" s="656">
        <f>'Information Input'!$H$35</f>
        <v>43555</v>
      </c>
      <c r="DB272" s="655" t="str">
        <f>'Information Input'!$J$22</f>
        <v>Quarterly</v>
      </c>
      <c r="DC272" s="670">
        <f>'Information Input'!$H$30</f>
        <v>43555</v>
      </c>
      <c r="DD272" s="671" t="str">
        <f t="shared" si="86"/>
        <v>201807</v>
      </c>
      <c r="DE272" s="659" t="s">
        <v>462</v>
      </c>
      <c r="DF272" s="659" t="s">
        <v>461</v>
      </c>
      <c r="DG272" s="662">
        <f>'Report 5M'!$K$55</f>
        <v>0</v>
      </c>
      <c r="DH272" s="668">
        <f>'Report 5M'!$K$56</f>
        <v>0</v>
      </c>
      <c r="DI272" s="662">
        <f>'Report 5M'!$K$57</f>
        <v>0</v>
      </c>
      <c r="DJ272" s="662">
        <f>'Report 5M'!$K$58</f>
        <v>0</v>
      </c>
      <c r="DK272" s="662">
        <f>'Report 5M'!$K$59</f>
        <v>0</v>
      </c>
      <c r="DL272" s="662">
        <f>'Report 5M'!$K$60</f>
        <v>0</v>
      </c>
      <c r="DM272" s="662">
        <f>'Report 5M'!$K$61</f>
        <v>0</v>
      </c>
      <c r="DN272" s="662">
        <f>'Report 5M'!$K$62</f>
        <v>0</v>
      </c>
      <c r="DO272" s="662">
        <f>'Report 5M'!$K$63</f>
        <v>0</v>
      </c>
      <c r="DP272" s="662">
        <f>'Report 5M'!$K$64</f>
        <v>0</v>
      </c>
      <c r="DQ272" s="662">
        <f>'Report 5M'!$K$65</f>
        <v>0</v>
      </c>
    </row>
    <row r="273" spans="2:121">
      <c r="B273" s="653" t="s">
        <v>463</v>
      </c>
      <c r="C273" s="654">
        <v>1</v>
      </c>
      <c r="D273" s="655" t="str">
        <f>'Information Input'!$M$14</f>
        <v xml:space="preserve">      -      </v>
      </c>
      <c r="E273" s="655" t="s">
        <v>27</v>
      </c>
      <c r="F273" s="656">
        <f t="shared" si="87"/>
        <v>43739</v>
      </c>
      <c r="G273" s="656">
        <f t="shared" si="88"/>
        <v>43830</v>
      </c>
      <c r="H273" s="656">
        <f>'Information Input'!$H$35</f>
        <v>43555</v>
      </c>
      <c r="I273" s="655" t="str">
        <f>'Information Input'!$J$22</f>
        <v>Quarterly</v>
      </c>
      <c r="J273" s="656">
        <f>'Information Input'!$H$30</f>
        <v>43555</v>
      </c>
      <c r="K273" s="655">
        <f>'Information Input'!$J$18</f>
        <v>2019</v>
      </c>
      <c r="L273" s="657" t="s">
        <v>365</v>
      </c>
      <c r="M273" s="658" t="s">
        <v>370</v>
      </c>
      <c r="N273" s="659" t="s">
        <v>462</v>
      </c>
      <c r="O273" s="660" t="s">
        <v>450</v>
      </c>
      <c r="P273" s="655">
        <v>50</v>
      </c>
      <c r="Q273" s="659" t="s">
        <v>142</v>
      </c>
      <c r="R273" s="659" t="s">
        <v>268</v>
      </c>
      <c r="S273" s="661">
        <f>'Report 1'!$F$18</f>
        <v>0</v>
      </c>
      <c r="T273" s="662">
        <f>'Report 1'!$F$70</f>
        <v>0</v>
      </c>
      <c r="U273" s="663">
        <f>'Report 1'!$F$156</f>
        <v>0</v>
      </c>
      <c r="CX273" s="664" t="s">
        <v>463</v>
      </c>
      <c r="CY273" s="655" t="s">
        <v>291</v>
      </c>
      <c r="CZ273" s="655" t="str">
        <f>'Information Input'!$M$14</f>
        <v xml:space="preserve">      -      </v>
      </c>
      <c r="DA273" s="656">
        <f>'Information Input'!$H$35</f>
        <v>43555</v>
      </c>
      <c r="DB273" s="655" t="str">
        <f>'Information Input'!$J$22</f>
        <v>Quarterly</v>
      </c>
      <c r="DC273" s="670">
        <f>'Information Input'!$H$30</f>
        <v>43555</v>
      </c>
      <c r="DD273" s="671" t="str">
        <f t="shared" si="86"/>
        <v>201806</v>
      </c>
      <c r="DE273" s="659" t="s">
        <v>462</v>
      </c>
      <c r="DF273" s="659" t="s">
        <v>461</v>
      </c>
      <c r="DG273" s="662">
        <f>'Report 5M'!$L$55</f>
        <v>0</v>
      </c>
      <c r="DH273" s="668">
        <f>'Report 5M'!$L$56</f>
        <v>0</v>
      </c>
      <c r="DI273" s="662">
        <f>'Report 5M'!$L$57</f>
        <v>0</v>
      </c>
      <c r="DJ273" s="662">
        <f>'Report 5M'!$L$58</f>
        <v>0</v>
      </c>
      <c r="DK273" s="662">
        <f>'Report 5M'!$L$59</f>
        <v>0</v>
      </c>
      <c r="DL273" s="662">
        <f>'Report 5M'!$L$60</f>
        <v>0</v>
      </c>
      <c r="DM273" s="662">
        <f>'Report 5M'!$L$61</f>
        <v>0</v>
      </c>
      <c r="DN273" s="662">
        <f>'Report 5M'!$L$62</f>
        <v>0</v>
      </c>
      <c r="DO273" s="662">
        <f>'Report 5M'!$L$63</f>
        <v>0</v>
      </c>
      <c r="DP273" s="662">
        <f>'Report 5M'!$L$64</f>
        <v>0</v>
      </c>
      <c r="DQ273" s="662">
        <f>'Report 5M'!$L$65</f>
        <v>0</v>
      </c>
    </row>
    <row r="274" spans="2:121">
      <c r="B274" s="653" t="s">
        <v>463</v>
      </c>
      <c r="C274" s="654">
        <v>1</v>
      </c>
      <c r="D274" s="655" t="str">
        <f>'Information Input'!$M$14</f>
        <v xml:space="preserve">      -      </v>
      </c>
      <c r="E274" s="655" t="s">
        <v>27</v>
      </c>
      <c r="F274" s="656">
        <f t="shared" si="87"/>
        <v>43739</v>
      </c>
      <c r="G274" s="656">
        <f t="shared" si="88"/>
        <v>43830</v>
      </c>
      <c r="H274" s="656">
        <f>'Information Input'!$H$35</f>
        <v>43555</v>
      </c>
      <c r="I274" s="655" t="str">
        <f>'Information Input'!$J$22</f>
        <v>Quarterly</v>
      </c>
      <c r="J274" s="656">
        <f>'Information Input'!$H$30</f>
        <v>43555</v>
      </c>
      <c r="K274" s="655">
        <f>'Information Input'!$J$18</f>
        <v>2019</v>
      </c>
      <c r="L274" s="657" t="s">
        <v>365</v>
      </c>
      <c r="M274" s="658" t="s">
        <v>370</v>
      </c>
      <c r="N274" s="659" t="s">
        <v>462</v>
      </c>
      <c r="O274" s="660" t="s">
        <v>450</v>
      </c>
      <c r="P274" s="655">
        <v>51</v>
      </c>
      <c r="Q274" s="659" t="s">
        <v>557</v>
      </c>
      <c r="R274" s="659" t="s">
        <v>268</v>
      </c>
      <c r="S274" s="661">
        <f>'Report 1'!$F$18</f>
        <v>0</v>
      </c>
      <c r="T274" s="662">
        <f>'Report 1'!$F$71</f>
        <v>0</v>
      </c>
      <c r="U274" s="663">
        <f>'Report 1'!$F$157</f>
        <v>0</v>
      </c>
      <c r="CX274" s="664" t="s">
        <v>463</v>
      </c>
      <c r="CY274" s="655" t="s">
        <v>291</v>
      </c>
      <c r="CZ274" s="655" t="str">
        <f>'Information Input'!$M$14</f>
        <v xml:space="preserve">      -      </v>
      </c>
      <c r="DA274" s="656">
        <f>'Information Input'!$H$35</f>
        <v>43555</v>
      </c>
      <c r="DB274" s="655" t="str">
        <f>'Information Input'!$J$22</f>
        <v>Quarterly</v>
      </c>
      <c r="DC274" s="670">
        <f>'Information Input'!$H$30</f>
        <v>43555</v>
      </c>
      <c r="DD274" s="671" t="str">
        <f t="shared" si="86"/>
        <v>201805</v>
      </c>
      <c r="DE274" s="659" t="s">
        <v>462</v>
      </c>
      <c r="DF274" s="659" t="s">
        <v>461</v>
      </c>
      <c r="DG274" s="662">
        <f>'Report 5M'!$M$55</f>
        <v>0</v>
      </c>
      <c r="DH274" s="668">
        <f>'Report 5M'!$M$56</f>
        <v>0</v>
      </c>
      <c r="DI274" s="662">
        <f>'Report 5M'!$M$57</f>
        <v>0</v>
      </c>
      <c r="DJ274" s="662">
        <f>'Report 5M'!$M$58</f>
        <v>0</v>
      </c>
      <c r="DK274" s="662">
        <f>'Report 5M'!$M$59</f>
        <v>0</v>
      </c>
      <c r="DL274" s="662">
        <f>'Report 5M'!$M$60</f>
        <v>0</v>
      </c>
      <c r="DM274" s="662">
        <f>'Report 5M'!$M$61</f>
        <v>0</v>
      </c>
      <c r="DN274" s="662">
        <f>'Report 5M'!$M$62</f>
        <v>0</v>
      </c>
      <c r="DO274" s="662">
        <f>'Report 5M'!$M$63</f>
        <v>0</v>
      </c>
      <c r="DP274" s="662">
        <f>'Report 5M'!$M$64</f>
        <v>0</v>
      </c>
      <c r="DQ274" s="662">
        <f>'Report 5M'!$M$65</f>
        <v>0</v>
      </c>
    </row>
    <row r="275" spans="2:121">
      <c r="B275" s="653" t="s">
        <v>463</v>
      </c>
      <c r="C275" s="654">
        <v>1</v>
      </c>
      <c r="D275" s="655" t="str">
        <f>'Information Input'!$M$14</f>
        <v xml:space="preserve">      -      </v>
      </c>
      <c r="E275" s="655" t="s">
        <v>27</v>
      </c>
      <c r="F275" s="656">
        <f t="shared" si="87"/>
        <v>43739</v>
      </c>
      <c r="G275" s="656">
        <f t="shared" si="88"/>
        <v>43830</v>
      </c>
      <c r="H275" s="656">
        <f>'Information Input'!$H$35</f>
        <v>43555</v>
      </c>
      <c r="I275" s="655" t="str">
        <f>'Information Input'!$J$22</f>
        <v>Quarterly</v>
      </c>
      <c r="J275" s="656">
        <f>'Information Input'!$H$30</f>
        <v>43555</v>
      </c>
      <c r="K275" s="655">
        <f>'Information Input'!$J$18</f>
        <v>2019</v>
      </c>
      <c r="L275" s="657" t="s">
        <v>365</v>
      </c>
      <c r="M275" s="658" t="s">
        <v>370</v>
      </c>
      <c r="N275" s="659" t="s">
        <v>462</v>
      </c>
      <c r="O275" s="660" t="s">
        <v>449</v>
      </c>
      <c r="P275" s="655">
        <v>52</v>
      </c>
      <c r="Q275" s="659" t="s">
        <v>502</v>
      </c>
      <c r="R275" s="659" t="s">
        <v>268</v>
      </c>
      <c r="S275" s="661">
        <f>'Report 1'!$F$18</f>
        <v>0</v>
      </c>
      <c r="T275" s="662">
        <f>'Report 1'!$F$72</f>
        <v>0</v>
      </c>
      <c r="U275" s="663">
        <f>'Report 1'!$F$158</f>
        <v>0</v>
      </c>
      <c r="CX275" s="664" t="s">
        <v>463</v>
      </c>
      <c r="CY275" s="655" t="s">
        <v>291</v>
      </c>
      <c r="CZ275" s="655" t="str">
        <f>'Information Input'!$M$14</f>
        <v xml:space="preserve">      -      </v>
      </c>
      <c r="DA275" s="656">
        <f>'Information Input'!$H$35</f>
        <v>43555</v>
      </c>
      <c r="DB275" s="655" t="str">
        <f>'Information Input'!$J$22</f>
        <v>Quarterly</v>
      </c>
      <c r="DC275" s="670">
        <f>'Information Input'!$H$30</f>
        <v>43555</v>
      </c>
      <c r="DD275" s="671" t="str">
        <f t="shared" si="86"/>
        <v>201804</v>
      </c>
      <c r="DE275" s="659" t="s">
        <v>462</v>
      </c>
      <c r="DF275" s="659" t="s">
        <v>461</v>
      </c>
      <c r="DG275" s="662">
        <f>'Report 5M'!$N$55</f>
        <v>0</v>
      </c>
      <c r="DH275" s="668">
        <f>'Report 5M'!$N$56</f>
        <v>0</v>
      </c>
      <c r="DI275" s="662">
        <f>'Report 5M'!$N$57</f>
        <v>0</v>
      </c>
      <c r="DJ275" s="662">
        <f>'Report 5M'!$N$58</f>
        <v>0</v>
      </c>
      <c r="DK275" s="662">
        <f>'Report 5M'!$N$59</f>
        <v>0</v>
      </c>
      <c r="DL275" s="662">
        <f>'Report 5M'!$N$60</f>
        <v>0</v>
      </c>
      <c r="DM275" s="662">
        <f>'Report 5M'!$N$61</f>
        <v>0</v>
      </c>
      <c r="DN275" s="662">
        <f>'Report 5M'!$N$62</f>
        <v>0</v>
      </c>
      <c r="DO275" s="662">
        <f>'Report 5M'!$N$63</f>
        <v>0</v>
      </c>
      <c r="DP275" s="662">
        <f>'Report 5M'!$N$64</f>
        <v>0</v>
      </c>
      <c r="DQ275" s="662">
        <f>'Report 5M'!$N$65</f>
        <v>0</v>
      </c>
    </row>
    <row r="276" spans="2:121">
      <c r="B276" s="653" t="s">
        <v>463</v>
      </c>
      <c r="C276" s="654">
        <v>1</v>
      </c>
      <c r="D276" s="655" t="str">
        <f>'Information Input'!$M$14</f>
        <v xml:space="preserve">      -      </v>
      </c>
      <c r="E276" s="655" t="s">
        <v>27</v>
      </c>
      <c r="F276" s="656">
        <f t="shared" si="87"/>
        <v>43739</v>
      </c>
      <c r="G276" s="656">
        <f t="shared" si="88"/>
        <v>43830</v>
      </c>
      <c r="H276" s="656">
        <f>'Information Input'!$H$35</f>
        <v>43555</v>
      </c>
      <c r="I276" s="655" t="str">
        <f>'Information Input'!$J$22</f>
        <v>Quarterly</v>
      </c>
      <c r="J276" s="656">
        <f>'Information Input'!$H$30</f>
        <v>43555</v>
      </c>
      <c r="K276" s="655">
        <f>'Information Input'!$J$18</f>
        <v>2019</v>
      </c>
      <c r="L276" s="657" t="s">
        <v>365</v>
      </c>
      <c r="M276" s="658" t="s">
        <v>370</v>
      </c>
      <c r="N276" s="659" t="s">
        <v>462</v>
      </c>
      <c r="O276" s="660" t="s">
        <v>451</v>
      </c>
      <c r="P276" s="655">
        <v>53</v>
      </c>
      <c r="Q276" s="659" t="s">
        <v>30</v>
      </c>
      <c r="R276" s="659" t="s">
        <v>321</v>
      </c>
      <c r="S276" s="661">
        <f>'Report 1'!$F$18</f>
        <v>0</v>
      </c>
      <c r="T276" s="662">
        <f>'Report 1'!$F$73</f>
        <v>0</v>
      </c>
      <c r="U276" s="663">
        <f>'Report 1'!$F$159</f>
        <v>0</v>
      </c>
      <c r="CX276" s="664" t="s">
        <v>463</v>
      </c>
      <c r="CY276" s="655" t="s">
        <v>291</v>
      </c>
      <c r="CZ276" s="655" t="str">
        <f>'Information Input'!$M$14</f>
        <v xml:space="preserve">      -      </v>
      </c>
      <c r="DA276" s="656">
        <f>'Information Input'!$H$35</f>
        <v>43555</v>
      </c>
      <c r="DB276" s="655" t="str">
        <f>'Information Input'!$J$22</f>
        <v>Quarterly</v>
      </c>
      <c r="DC276" s="670">
        <f>'Information Input'!$H$30</f>
        <v>43555</v>
      </c>
      <c r="DD276" s="671" t="str">
        <f t="shared" si="86"/>
        <v>201803</v>
      </c>
      <c r="DE276" s="659" t="s">
        <v>462</v>
      </c>
      <c r="DF276" s="659" t="s">
        <v>461</v>
      </c>
      <c r="DG276" s="662">
        <f>'Report 5M'!$O$55</f>
        <v>0</v>
      </c>
      <c r="DH276" s="668">
        <f>'Report 5M'!$O$56</f>
        <v>0</v>
      </c>
      <c r="DI276" s="662">
        <f>'Report 5M'!$O$57</f>
        <v>0</v>
      </c>
      <c r="DJ276" s="662">
        <f>'Report 5M'!$O$58</f>
        <v>0</v>
      </c>
      <c r="DK276" s="662">
        <f>'Report 5M'!$O$59</f>
        <v>0</v>
      </c>
      <c r="DL276" s="662">
        <f>'Report 5M'!$O$60</f>
        <v>0</v>
      </c>
      <c r="DM276" s="662">
        <f>'Report 5M'!$O$61</f>
        <v>0</v>
      </c>
      <c r="DN276" s="662">
        <f>'Report 5M'!$O$62</f>
        <v>0</v>
      </c>
      <c r="DO276" s="662">
        <f>'Report 5M'!$O$63</f>
        <v>0</v>
      </c>
      <c r="DP276" s="662">
        <f>'Report 5M'!$O$64</f>
        <v>0</v>
      </c>
      <c r="DQ276" s="662">
        <f>'Report 5M'!$O$65</f>
        <v>0</v>
      </c>
    </row>
    <row r="277" spans="2:121">
      <c r="B277" s="653" t="s">
        <v>463</v>
      </c>
      <c r="C277" s="654">
        <v>1</v>
      </c>
      <c r="D277" s="655" t="str">
        <f>'Information Input'!$M$14</f>
        <v xml:space="preserve">      -      </v>
      </c>
      <c r="E277" s="655" t="s">
        <v>27</v>
      </c>
      <c r="F277" s="656">
        <f t="shared" si="87"/>
        <v>43739</v>
      </c>
      <c r="G277" s="656">
        <f t="shared" si="88"/>
        <v>43830</v>
      </c>
      <c r="H277" s="656">
        <f>'Information Input'!$H$35</f>
        <v>43555</v>
      </c>
      <c r="I277" s="655" t="str">
        <f>'Information Input'!$J$22</f>
        <v>Quarterly</v>
      </c>
      <c r="J277" s="656">
        <f>'Information Input'!$H$30</f>
        <v>43555</v>
      </c>
      <c r="K277" s="655">
        <f>'Information Input'!$J$18</f>
        <v>2019</v>
      </c>
      <c r="L277" s="657" t="s">
        <v>365</v>
      </c>
      <c r="M277" s="658" t="s">
        <v>370</v>
      </c>
      <c r="N277" s="659" t="s">
        <v>462</v>
      </c>
      <c r="O277" s="660" t="s">
        <v>451</v>
      </c>
      <c r="P277" s="655">
        <v>54</v>
      </c>
      <c r="Q277" s="659" t="s">
        <v>31</v>
      </c>
      <c r="R277" s="659" t="s">
        <v>321</v>
      </c>
      <c r="S277" s="661">
        <f>'Report 1'!$F$18</f>
        <v>0</v>
      </c>
      <c r="T277" s="662">
        <f>'Report 1'!$F$74</f>
        <v>0</v>
      </c>
      <c r="U277" s="663">
        <f>'Report 1'!$F$160</f>
        <v>0</v>
      </c>
      <c r="CX277" s="664" t="s">
        <v>463</v>
      </c>
      <c r="CY277" s="655" t="s">
        <v>291</v>
      </c>
      <c r="CZ277" s="655" t="str">
        <f>'Information Input'!$M$14</f>
        <v xml:space="preserve">      -      </v>
      </c>
      <c r="DA277" s="656">
        <f>'Information Input'!$H$35</f>
        <v>43555</v>
      </c>
      <c r="DB277" s="655" t="str">
        <f>'Information Input'!$J$22</f>
        <v>Quarterly</v>
      </c>
      <c r="DC277" s="670">
        <f>'Information Input'!$H$30</f>
        <v>43555</v>
      </c>
      <c r="DD277" s="671" t="str">
        <f t="shared" si="86"/>
        <v>201802</v>
      </c>
      <c r="DE277" s="659" t="s">
        <v>462</v>
      </c>
      <c r="DF277" s="659" t="s">
        <v>461</v>
      </c>
      <c r="DG277" s="662">
        <f>'Report 5M'!$P$55</f>
        <v>0</v>
      </c>
      <c r="DH277" s="668">
        <f>'Report 5M'!$P$56</f>
        <v>0</v>
      </c>
      <c r="DI277" s="662">
        <f>'Report 5M'!$P$57</f>
        <v>0</v>
      </c>
      <c r="DJ277" s="662">
        <f>'Report 5M'!$P$58</f>
        <v>0</v>
      </c>
      <c r="DK277" s="662">
        <f>'Report 5M'!$P$59</f>
        <v>0</v>
      </c>
      <c r="DL277" s="662">
        <f>'Report 5M'!$P$60</f>
        <v>0</v>
      </c>
      <c r="DM277" s="662">
        <f>'Report 5M'!$P$61</f>
        <v>0</v>
      </c>
      <c r="DN277" s="662">
        <f>'Report 5M'!$P$62</f>
        <v>0</v>
      </c>
      <c r="DO277" s="662">
        <f>'Report 5M'!$P$63</f>
        <v>0</v>
      </c>
      <c r="DP277" s="662">
        <f>'Report 5M'!$P$64</f>
        <v>0</v>
      </c>
      <c r="DQ277" s="662">
        <f>'Report 5M'!$P$65</f>
        <v>0</v>
      </c>
    </row>
    <row r="278" spans="2:121">
      <c r="B278" s="653" t="s">
        <v>463</v>
      </c>
      <c r="C278" s="654">
        <v>1</v>
      </c>
      <c r="D278" s="655" t="str">
        <f>'Information Input'!$M$14</f>
        <v xml:space="preserve">      -      </v>
      </c>
      <c r="E278" s="655" t="s">
        <v>27</v>
      </c>
      <c r="F278" s="656">
        <f t="shared" si="87"/>
        <v>43739</v>
      </c>
      <c r="G278" s="656">
        <f t="shared" si="88"/>
        <v>43830</v>
      </c>
      <c r="H278" s="656">
        <f>'Information Input'!$H$35</f>
        <v>43555</v>
      </c>
      <c r="I278" s="655" t="str">
        <f>'Information Input'!$J$22</f>
        <v>Quarterly</v>
      </c>
      <c r="J278" s="656">
        <f>'Information Input'!$H$30</f>
        <v>43555</v>
      </c>
      <c r="K278" s="655">
        <f>'Information Input'!$J$18</f>
        <v>2019</v>
      </c>
      <c r="L278" s="657" t="s">
        <v>365</v>
      </c>
      <c r="M278" s="658" t="s">
        <v>370</v>
      </c>
      <c r="N278" s="659" t="s">
        <v>462</v>
      </c>
      <c r="O278" s="660" t="s">
        <v>451</v>
      </c>
      <c r="P278" s="655">
        <v>55</v>
      </c>
      <c r="Q278" s="659" t="s">
        <v>395</v>
      </c>
      <c r="R278" s="659" t="s">
        <v>321</v>
      </c>
      <c r="S278" s="661">
        <f>'Report 1'!$F$18</f>
        <v>0</v>
      </c>
      <c r="T278" s="662">
        <f>'Report 1'!$F$75</f>
        <v>0</v>
      </c>
      <c r="U278" s="663">
        <f>'Report 1'!$F$161</f>
        <v>0</v>
      </c>
      <c r="CX278" s="664" t="s">
        <v>463</v>
      </c>
      <c r="CY278" s="655" t="s">
        <v>291</v>
      </c>
      <c r="CZ278" s="655" t="str">
        <f>'Information Input'!$M$14</f>
        <v xml:space="preserve">      -      </v>
      </c>
      <c r="DA278" s="656">
        <f>'Information Input'!$H$35</f>
        <v>43555</v>
      </c>
      <c r="DB278" s="655" t="str">
        <f>'Information Input'!$J$22</f>
        <v>Quarterly</v>
      </c>
      <c r="DC278" s="670">
        <f>'Information Input'!$H$30</f>
        <v>43555</v>
      </c>
      <c r="DD278" s="671" t="str">
        <f t="shared" si="86"/>
        <v>201801</v>
      </c>
      <c r="DE278" s="659" t="s">
        <v>462</v>
      </c>
      <c r="DF278" s="659" t="s">
        <v>461</v>
      </c>
      <c r="DG278" s="662">
        <f>'Report 5M'!$Q$55</f>
        <v>0</v>
      </c>
      <c r="DH278" s="668">
        <f>'Report 5M'!$Q$56</f>
        <v>0</v>
      </c>
      <c r="DI278" s="662">
        <f>'Report 5M'!$Q$57</f>
        <v>0</v>
      </c>
      <c r="DJ278" s="662">
        <f>'Report 5M'!$Q$58</f>
        <v>0</v>
      </c>
      <c r="DK278" s="662">
        <f>'Report 5M'!$Q$59</f>
        <v>0</v>
      </c>
      <c r="DL278" s="662">
        <f>'Report 5M'!$Q$60</f>
        <v>0</v>
      </c>
      <c r="DM278" s="662">
        <f>'Report 5M'!$Q$61</f>
        <v>0</v>
      </c>
      <c r="DN278" s="662">
        <f>'Report 5M'!$Q$62</f>
        <v>0</v>
      </c>
      <c r="DO278" s="662">
        <f>'Report 5M'!$Q$63</f>
        <v>0</v>
      </c>
      <c r="DP278" s="662">
        <f>'Report 5M'!$Q$64</f>
        <v>0</v>
      </c>
      <c r="DQ278" s="662">
        <f>'Report 5M'!$Q$65</f>
        <v>0</v>
      </c>
    </row>
    <row r="279" spans="2:121">
      <c r="B279" s="653" t="s">
        <v>463</v>
      </c>
      <c r="C279" s="654">
        <v>1</v>
      </c>
      <c r="D279" s="655" t="str">
        <f>'Information Input'!$M$14</f>
        <v xml:space="preserve">      -      </v>
      </c>
      <c r="E279" s="655" t="s">
        <v>27</v>
      </c>
      <c r="F279" s="656">
        <f t="shared" si="87"/>
        <v>43739</v>
      </c>
      <c r="G279" s="656">
        <f t="shared" si="88"/>
        <v>43830</v>
      </c>
      <c r="H279" s="656">
        <f>'Information Input'!$H$35</f>
        <v>43555</v>
      </c>
      <c r="I279" s="655" t="str">
        <f>'Information Input'!$J$22</f>
        <v>Quarterly</v>
      </c>
      <c r="J279" s="656">
        <f>'Information Input'!$H$30</f>
        <v>43555</v>
      </c>
      <c r="K279" s="655">
        <f>'Information Input'!$J$18</f>
        <v>2019</v>
      </c>
      <c r="L279" s="657" t="s">
        <v>365</v>
      </c>
      <c r="M279" s="658" t="s">
        <v>370</v>
      </c>
      <c r="N279" s="659" t="s">
        <v>462</v>
      </c>
      <c r="O279" s="660" t="s">
        <v>451</v>
      </c>
      <c r="P279" s="655">
        <v>56</v>
      </c>
      <c r="Q279" s="659" t="s">
        <v>118</v>
      </c>
      <c r="R279" s="659" t="s">
        <v>268</v>
      </c>
      <c r="S279" s="661">
        <f>'Report 1'!$F$18</f>
        <v>0</v>
      </c>
      <c r="T279" s="662">
        <f>'Report 1'!$F$76</f>
        <v>0</v>
      </c>
      <c r="U279" s="663">
        <f>'Report 1'!$F$162</f>
        <v>0</v>
      </c>
      <c r="CX279" s="664" t="s">
        <v>463</v>
      </c>
      <c r="CY279" s="655" t="s">
        <v>291</v>
      </c>
      <c r="CZ279" s="655" t="str">
        <f>'Information Input'!$M$14</f>
        <v xml:space="preserve">      -      </v>
      </c>
      <c r="DA279" s="670">
        <f>'Information Input'!$H$35</f>
        <v>43555</v>
      </c>
      <c r="DB279" s="655" t="str">
        <f>'Information Input'!$J$22</f>
        <v>Quarterly</v>
      </c>
      <c r="DC279" s="670">
        <f>'Information Input'!$H$30</f>
        <v>43555</v>
      </c>
      <c r="DD279" s="671" t="str">
        <f t="shared" si="86"/>
        <v>201712</v>
      </c>
      <c r="DE279" s="659" t="s">
        <v>462</v>
      </c>
      <c r="DF279" s="659" t="s">
        <v>461</v>
      </c>
      <c r="DG279" s="662">
        <f>'Report 5M'!$R$55</f>
        <v>0</v>
      </c>
      <c r="DH279" s="668">
        <f>'Report 5M'!$R$56</f>
        <v>0</v>
      </c>
      <c r="DI279" s="662">
        <f>'Report 5M'!$R$57</f>
        <v>0</v>
      </c>
      <c r="DJ279" s="662">
        <f>'Report 5M'!$R$58</f>
        <v>0</v>
      </c>
      <c r="DK279" s="662">
        <f>'Report 5M'!$R$59</f>
        <v>0</v>
      </c>
      <c r="DL279" s="662">
        <f>'Report 5M'!$R$60</f>
        <v>0</v>
      </c>
      <c r="DM279" s="662">
        <f>'Report 5M'!$R$61</f>
        <v>0</v>
      </c>
      <c r="DN279" s="662">
        <f>'Report 5M'!$R$62</f>
        <v>0</v>
      </c>
      <c r="DO279" s="662">
        <f>'Report 5M'!$R$63</f>
        <v>0</v>
      </c>
      <c r="DP279" s="662">
        <f>'Report 5M'!$R$64</f>
        <v>0</v>
      </c>
      <c r="DQ279" s="662">
        <f>'Report 5M'!$R$65</f>
        <v>0</v>
      </c>
    </row>
    <row r="280" spans="2:121">
      <c r="B280" s="653" t="s">
        <v>463</v>
      </c>
      <c r="C280" s="654">
        <v>1</v>
      </c>
      <c r="D280" s="655" t="str">
        <f>'Information Input'!$M$14</f>
        <v xml:space="preserve">      -      </v>
      </c>
      <c r="E280" s="655" t="s">
        <v>27</v>
      </c>
      <c r="F280" s="656">
        <f t="shared" si="87"/>
        <v>43739</v>
      </c>
      <c r="G280" s="656">
        <f t="shared" si="88"/>
        <v>43830</v>
      </c>
      <c r="H280" s="656">
        <f>'Information Input'!$H$35</f>
        <v>43555</v>
      </c>
      <c r="I280" s="655" t="str">
        <f>'Information Input'!$J$22</f>
        <v>Quarterly</v>
      </c>
      <c r="J280" s="656">
        <f>'Information Input'!$H$30</f>
        <v>43555</v>
      </c>
      <c r="K280" s="655">
        <f>'Information Input'!$J$18</f>
        <v>2019</v>
      </c>
      <c r="L280" s="657" t="s">
        <v>365</v>
      </c>
      <c r="M280" s="658" t="s">
        <v>370</v>
      </c>
      <c r="N280" s="659" t="s">
        <v>462</v>
      </c>
      <c r="O280" s="660" t="s">
        <v>449</v>
      </c>
      <c r="P280" s="655">
        <v>57</v>
      </c>
      <c r="Q280" s="659" t="s">
        <v>394</v>
      </c>
      <c r="R280" s="660" t="s">
        <v>268</v>
      </c>
      <c r="S280" s="661">
        <f>'Report 1'!$F$18</f>
        <v>0</v>
      </c>
      <c r="T280" s="662">
        <f>'Report 1'!$F$77</f>
        <v>0</v>
      </c>
      <c r="U280" s="663">
        <f>'Report 1'!$F$163</f>
        <v>0</v>
      </c>
      <c r="CX280" s="664" t="s">
        <v>463</v>
      </c>
      <c r="CY280" s="655" t="s">
        <v>291</v>
      </c>
      <c r="CZ280" s="655" t="str">
        <f>'Information Input'!$M$14</f>
        <v xml:space="preserve">      -      </v>
      </c>
      <c r="DA280" s="656">
        <f>'Information Input'!$H$35</f>
        <v>43555</v>
      </c>
      <c r="DB280" s="655" t="str">
        <f>'Information Input'!$J$22</f>
        <v>Quarterly</v>
      </c>
      <c r="DC280" s="670">
        <f>'Information Input'!$H$30</f>
        <v>43555</v>
      </c>
      <c r="DD280" s="671" t="str">
        <f t="shared" si="86"/>
        <v>201711</v>
      </c>
      <c r="DE280" s="659" t="s">
        <v>462</v>
      </c>
      <c r="DF280" s="659" t="s">
        <v>461</v>
      </c>
      <c r="DG280" s="662">
        <f>'Report 5M'!$S$55</f>
        <v>0</v>
      </c>
      <c r="DH280" s="668">
        <f>'Report 5M'!$S$56</f>
        <v>0</v>
      </c>
      <c r="DI280" s="662">
        <f>'Report 5M'!$S$57</f>
        <v>0</v>
      </c>
      <c r="DJ280" s="662">
        <f>'Report 5M'!$S$58</f>
        <v>0</v>
      </c>
      <c r="DK280" s="662">
        <f>'Report 5M'!$S$59</f>
        <v>0</v>
      </c>
      <c r="DL280" s="662">
        <f>'Report 5M'!$S$60</f>
        <v>0</v>
      </c>
      <c r="DM280" s="662">
        <f>'Report 5M'!$S$61</f>
        <v>0</v>
      </c>
      <c r="DN280" s="662">
        <f>'Report 5M'!$S$62</f>
        <v>0</v>
      </c>
      <c r="DO280" s="662">
        <f>'Report 5M'!$S$63</f>
        <v>0</v>
      </c>
      <c r="DP280" s="662">
        <f>'Report 5M'!$S$64</f>
        <v>0</v>
      </c>
      <c r="DQ280" s="662">
        <f>'Report 5M'!$S$65</f>
        <v>0</v>
      </c>
    </row>
    <row r="281" spans="2:121">
      <c r="B281" s="653" t="s">
        <v>463</v>
      </c>
      <c r="C281" s="654">
        <v>1</v>
      </c>
      <c r="D281" s="655" t="str">
        <f>'Information Input'!$M$14</f>
        <v xml:space="preserve">      -      </v>
      </c>
      <c r="E281" s="655" t="s">
        <v>27</v>
      </c>
      <c r="F281" s="656">
        <f t="shared" si="87"/>
        <v>43739</v>
      </c>
      <c r="G281" s="656">
        <f t="shared" si="88"/>
        <v>43830</v>
      </c>
      <c r="H281" s="656">
        <f>'Information Input'!$H$35</f>
        <v>43555</v>
      </c>
      <c r="I281" s="655" t="str">
        <f>'Information Input'!$J$22</f>
        <v>Quarterly</v>
      </c>
      <c r="J281" s="656">
        <f>'Information Input'!$H$30</f>
        <v>43555</v>
      </c>
      <c r="K281" s="655">
        <f>'Information Input'!$J$18</f>
        <v>2019</v>
      </c>
      <c r="L281" s="657" t="s">
        <v>365</v>
      </c>
      <c r="M281" s="658" t="s">
        <v>370</v>
      </c>
      <c r="N281" s="659" t="s">
        <v>462</v>
      </c>
      <c r="O281" s="660" t="s">
        <v>452</v>
      </c>
      <c r="P281" s="655">
        <v>58</v>
      </c>
      <c r="Q281" s="659" t="s">
        <v>19</v>
      </c>
      <c r="R281" s="660" t="s">
        <v>268</v>
      </c>
      <c r="S281" s="661">
        <f>'Report 1'!$F$18</f>
        <v>0</v>
      </c>
      <c r="T281" s="662">
        <f>'Report 1'!$F$79</f>
        <v>0</v>
      </c>
      <c r="U281" s="663">
        <f>'Report 1'!$F$165</f>
        <v>0</v>
      </c>
      <c r="CX281" s="664" t="s">
        <v>463</v>
      </c>
      <c r="CY281" s="655" t="s">
        <v>291</v>
      </c>
      <c r="CZ281" s="655" t="str">
        <f>'Information Input'!$M$14</f>
        <v xml:space="preserve">      -      </v>
      </c>
      <c r="DA281" s="656">
        <f>'Information Input'!$H$35</f>
        <v>43555</v>
      </c>
      <c r="DB281" s="655" t="str">
        <f>'Information Input'!$J$22</f>
        <v>Quarterly</v>
      </c>
      <c r="DC281" s="670">
        <f>'Information Input'!$H$30</f>
        <v>43555</v>
      </c>
      <c r="DD281" s="671" t="str">
        <f t="shared" si="86"/>
        <v>201710</v>
      </c>
      <c r="DE281" s="659" t="s">
        <v>462</v>
      </c>
      <c r="DF281" s="659" t="s">
        <v>461</v>
      </c>
      <c r="DG281" s="662">
        <f>'Report 5M'!$T$55</f>
        <v>0</v>
      </c>
      <c r="DH281" s="668">
        <f>'Report 5M'!$T$56</f>
        <v>0</v>
      </c>
      <c r="DI281" s="662">
        <f>'Report 5M'!$T$57</f>
        <v>0</v>
      </c>
      <c r="DJ281" s="662">
        <f>'Report 5M'!$T$58</f>
        <v>0</v>
      </c>
      <c r="DK281" s="662">
        <f>'Report 5M'!$T$59</f>
        <v>0</v>
      </c>
      <c r="DL281" s="662">
        <f>'Report 5M'!$T$60</f>
        <v>0</v>
      </c>
      <c r="DM281" s="662">
        <f>'Report 5M'!$T$61</f>
        <v>0</v>
      </c>
      <c r="DN281" s="662">
        <f>'Report 5M'!$T$62</f>
        <v>0</v>
      </c>
      <c r="DO281" s="662">
        <f>'Report 5M'!$T$63</f>
        <v>0</v>
      </c>
      <c r="DP281" s="662">
        <f>'Report 5M'!$T$64</f>
        <v>0</v>
      </c>
      <c r="DQ281" s="662">
        <f>'Report 5M'!$T$65</f>
        <v>0</v>
      </c>
    </row>
    <row r="282" spans="2:121">
      <c r="B282" s="653" t="s">
        <v>463</v>
      </c>
      <c r="C282" s="654">
        <v>1</v>
      </c>
      <c r="D282" s="655" t="str">
        <f>'Information Input'!$M$14</f>
        <v xml:space="preserve">      -      </v>
      </c>
      <c r="E282" s="655" t="s">
        <v>27</v>
      </c>
      <c r="F282" s="656">
        <f t="shared" si="87"/>
        <v>43739</v>
      </c>
      <c r="G282" s="656">
        <f t="shared" si="88"/>
        <v>43830</v>
      </c>
      <c r="H282" s="656">
        <f>'Information Input'!$H$35</f>
        <v>43555</v>
      </c>
      <c r="I282" s="655" t="str">
        <f>'Information Input'!$J$22</f>
        <v>Quarterly</v>
      </c>
      <c r="J282" s="656">
        <f>'Information Input'!$H$30</f>
        <v>43555</v>
      </c>
      <c r="K282" s="655">
        <f>'Information Input'!$J$18</f>
        <v>2019</v>
      </c>
      <c r="L282" s="657" t="s">
        <v>365</v>
      </c>
      <c r="M282" s="658" t="s">
        <v>370</v>
      </c>
      <c r="N282" s="659" t="s">
        <v>462</v>
      </c>
      <c r="O282" s="660" t="s">
        <v>452</v>
      </c>
      <c r="P282" s="655">
        <v>59</v>
      </c>
      <c r="Q282" s="659" t="s">
        <v>18</v>
      </c>
      <c r="R282" s="660" t="s">
        <v>268</v>
      </c>
      <c r="S282" s="661">
        <f>'Report 1'!$F$18</f>
        <v>0</v>
      </c>
      <c r="T282" s="662">
        <f>'Report 1'!$F$80</f>
        <v>0</v>
      </c>
      <c r="U282" s="663">
        <f>'Report 1'!$F$166</f>
        <v>0</v>
      </c>
      <c r="CX282" s="664" t="s">
        <v>463</v>
      </c>
      <c r="CY282" s="655" t="s">
        <v>291</v>
      </c>
      <c r="CZ282" s="655" t="str">
        <f>'Information Input'!$M$14</f>
        <v xml:space="preserve">      -      </v>
      </c>
      <c r="DA282" s="656">
        <f>'Information Input'!$H$35</f>
        <v>43555</v>
      </c>
      <c r="DB282" s="655" t="str">
        <f>'Information Input'!$J$22</f>
        <v>Quarterly</v>
      </c>
      <c r="DC282" s="670">
        <f>'Information Input'!$H$30</f>
        <v>43555</v>
      </c>
      <c r="DD282" s="671" t="str">
        <f t="shared" si="86"/>
        <v>201709</v>
      </c>
      <c r="DE282" s="659" t="s">
        <v>462</v>
      </c>
      <c r="DF282" s="659" t="s">
        <v>461</v>
      </c>
      <c r="DG282" s="662">
        <f>'Report 5M'!$U$55</f>
        <v>0</v>
      </c>
      <c r="DH282" s="668">
        <f>'Report 5M'!$U$56</f>
        <v>0</v>
      </c>
      <c r="DI282" s="662">
        <f>'Report 5M'!$U$57</f>
        <v>0</v>
      </c>
      <c r="DJ282" s="662">
        <f>'Report 5M'!$U$58</f>
        <v>0</v>
      </c>
      <c r="DK282" s="662">
        <f>'Report 5M'!$U$59</f>
        <v>0</v>
      </c>
      <c r="DL282" s="662">
        <f>'Report 5M'!$U$60</f>
        <v>0</v>
      </c>
      <c r="DM282" s="662">
        <f>'Report 5M'!$U$61</f>
        <v>0</v>
      </c>
      <c r="DN282" s="662">
        <f>'Report 5M'!$U$62</f>
        <v>0</v>
      </c>
      <c r="DO282" s="662">
        <f>'Report 5M'!$U$63</f>
        <v>0</v>
      </c>
      <c r="DP282" s="662">
        <f>'Report 5M'!$U$64</f>
        <v>0</v>
      </c>
      <c r="DQ282" s="662">
        <f>'Report 5M'!$U$65</f>
        <v>0</v>
      </c>
    </row>
    <row r="283" spans="2:121">
      <c r="B283" s="653" t="s">
        <v>463</v>
      </c>
      <c r="C283" s="654">
        <v>1</v>
      </c>
      <c r="D283" s="655" t="str">
        <f>'Information Input'!$M$14</f>
        <v xml:space="preserve">      -      </v>
      </c>
      <c r="E283" s="655" t="s">
        <v>27</v>
      </c>
      <c r="F283" s="656">
        <f t="shared" si="87"/>
        <v>43739</v>
      </c>
      <c r="G283" s="656">
        <f t="shared" si="88"/>
        <v>43830</v>
      </c>
      <c r="H283" s="656">
        <f>'Information Input'!$H$35</f>
        <v>43555</v>
      </c>
      <c r="I283" s="655" t="str">
        <f>'Information Input'!$J$22</f>
        <v>Quarterly</v>
      </c>
      <c r="J283" s="656">
        <f>'Information Input'!$H$30</f>
        <v>43555</v>
      </c>
      <c r="K283" s="655">
        <f>'Information Input'!$J$18</f>
        <v>2019</v>
      </c>
      <c r="L283" s="657" t="s">
        <v>365</v>
      </c>
      <c r="M283" s="658" t="s">
        <v>370</v>
      </c>
      <c r="N283" s="659" t="s">
        <v>462</v>
      </c>
      <c r="O283" s="660" t="s">
        <v>452</v>
      </c>
      <c r="P283" s="655">
        <v>60</v>
      </c>
      <c r="Q283" s="659" t="s">
        <v>179</v>
      </c>
      <c r="R283" s="659" t="s">
        <v>268</v>
      </c>
      <c r="S283" s="661">
        <f>'Report 1'!$F$18</f>
        <v>0</v>
      </c>
      <c r="T283" s="662">
        <f>'Report 1'!$F$81</f>
        <v>0</v>
      </c>
      <c r="U283" s="663">
        <f>'Report 1'!$F$167</f>
        <v>0</v>
      </c>
      <c r="CX283" s="664" t="s">
        <v>463</v>
      </c>
      <c r="CY283" s="655" t="s">
        <v>291</v>
      </c>
      <c r="CZ283" s="655" t="str">
        <f>'Information Input'!$M$14</f>
        <v xml:space="preserve">      -      </v>
      </c>
      <c r="DA283" s="656">
        <f>'Information Input'!$H$35</f>
        <v>43555</v>
      </c>
      <c r="DB283" s="655" t="str">
        <f>'Information Input'!$J$22</f>
        <v>Quarterly</v>
      </c>
      <c r="DC283" s="670">
        <f>'Information Input'!$H$30</f>
        <v>43555</v>
      </c>
      <c r="DD283" s="671" t="str">
        <f t="shared" si="86"/>
        <v>201708</v>
      </c>
      <c r="DE283" s="659" t="s">
        <v>462</v>
      </c>
      <c r="DF283" s="659" t="s">
        <v>461</v>
      </c>
      <c r="DG283" s="662">
        <f>'Report 5M'!$V$55</f>
        <v>0</v>
      </c>
      <c r="DH283" s="668">
        <f>'Report 5M'!$V$56</f>
        <v>0</v>
      </c>
      <c r="DI283" s="662">
        <f>'Report 5M'!$V$57</f>
        <v>0</v>
      </c>
      <c r="DJ283" s="662">
        <f>'Report 5M'!$V$58</f>
        <v>0</v>
      </c>
      <c r="DK283" s="662">
        <f>'Report 5M'!$V$59</f>
        <v>0</v>
      </c>
      <c r="DL283" s="662">
        <f>'Report 5M'!$V$60</f>
        <v>0</v>
      </c>
      <c r="DM283" s="662">
        <f>'Report 5M'!$V$61</f>
        <v>0</v>
      </c>
      <c r="DN283" s="662">
        <f>'Report 5M'!$V$62</f>
        <v>0</v>
      </c>
      <c r="DO283" s="662">
        <f>'Report 5M'!$V$63</f>
        <v>0</v>
      </c>
      <c r="DP283" s="662">
        <f>'Report 5M'!$V$64</f>
        <v>0</v>
      </c>
      <c r="DQ283" s="662">
        <f>'Report 5M'!$V$65</f>
        <v>0</v>
      </c>
    </row>
    <row r="284" spans="2:121">
      <c r="B284" s="653" t="s">
        <v>463</v>
      </c>
      <c r="C284" s="654">
        <v>1</v>
      </c>
      <c r="D284" s="655" t="str">
        <f>'Information Input'!$M$14</f>
        <v xml:space="preserve">      -      </v>
      </c>
      <c r="E284" s="655" t="s">
        <v>27</v>
      </c>
      <c r="F284" s="656">
        <f t="shared" si="87"/>
        <v>43739</v>
      </c>
      <c r="G284" s="656">
        <f t="shared" si="88"/>
        <v>43830</v>
      </c>
      <c r="H284" s="656">
        <f>'Information Input'!$H$35</f>
        <v>43555</v>
      </c>
      <c r="I284" s="655" t="str">
        <f>'Information Input'!$J$22</f>
        <v>Quarterly</v>
      </c>
      <c r="J284" s="656">
        <f>'Information Input'!$H$30</f>
        <v>43555</v>
      </c>
      <c r="K284" s="655">
        <f>'Information Input'!$J$18</f>
        <v>2019</v>
      </c>
      <c r="L284" s="657" t="s">
        <v>365</v>
      </c>
      <c r="M284" s="658" t="s">
        <v>370</v>
      </c>
      <c r="N284" s="659" t="s">
        <v>462</v>
      </c>
      <c r="O284" s="660" t="s">
        <v>452</v>
      </c>
      <c r="P284" s="655">
        <v>61</v>
      </c>
      <c r="Q284" s="659" t="s">
        <v>344</v>
      </c>
      <c r="R284" s="659" t="s">
        <v>268</v>
      </c>
      <c r="S284" s="661">
        <f>'Report 1'!$F$18</f>
        <v>0</v>
      </c>
      <c r="T284" s="662">
        <f>'Report 1'!$F$82</f>
        <v>0</v>
      </c>
      <c r="U284" s="663">
        <f>'Report 1'!$F$168</f>
        <v>0</v>
      </c>
      <c r="CX284" s="664" t="s">
        <v>463</v>
      </c>
      <c r="CY284" s="655" t="s">
        <v>291</v>
      </c>
      <c r="CZ284" s="655" t="str">
        <f>'Information Input'!$M$14</f>
        <v xml:space="preserve">      -      </v>
      </c>
      <c r="DA284" s="656">
        <f>'Information Input'!$H$35</f>
        <v>43555</v>
      </c>
      <c r="DB284" s="655" t="str">
        <f>'Information Input'!$J$22</f>
        <v>Quarterly</v>
      </c>
      <c r="DC284" s="670">
        <f>'Information Input'!$H$30</f>
        <v>43555</v>
      </c>
      <c r="DD284" s="671" t="str">
        <f t="shared" si="86"/>
        <v>201707</v>
      </c>
      <c r="DE284" s="659" t="s">
        <v>462</v>
      </c>
      <c r="DF284" s="659" t="s">
        <v>461</v>
      </c>
      <c r="DG284" s="662">
        <f>'Report 5M'!$W$55</f>
        <v>0</v>
      </c>
      <c r="DH284" s="668">
        <f>'Report 5M'!$W$56</f>
        <v>0</v>
      </c>
      <c r="DI284" s="662">
        <f>'Report 5M'!$W$57</f>
        <v>0</v>
      </c>
      <c r="DJ284" s="662">
        <f>'Report 5M'!$W$58</f>
        <v>0</v>
      </c>
      <c r="DK284" s="662">
        <f>'Report 5M'!$W$59</f>
        <v>0</v>
      </c>
      <c r="DL284" s="662">
        <f>'Report 5M'!$W$60</f>
        <v>0</v>
      </c>
      <c r="DM284" s="662">
        <f>'Report 5M'!$W$61</f>
        <v>0</v>
      </c>
      <c r="DN284" s="662">
        <f>'Report 5M'!$W$62</f>
        <v>0</v>
      </c>
      <c r="DO284" s="662">
        <f>'Report 5M'!$W$63</f>
        <v>0</v>
      </c>
      <c r="DP284" s="662">
        <f>'Report 5M'!$W$64</f>
        <v>0</v>
      </c>
      <c r="DQ284" s="662">
        <f>'Report 5M'!$W$65</f>
        <v>0</v>
      </c>
    </row>
    <row r="285" spans="2:121">
      <c r="B285" s="653" t="s">
        <v>463</v>
      </c>
      <c r="C285" s="654">
        <v>1</v>
      </c>
      <c r="D285" s="655" t="str">
        <f>'Information Input'!$M$14</f>
        <v xml:space="preserve">      -      </v>
      </c>
      <c r="E285" s="655" t="s">
        <v>27</v>
      </c>
      <c r="F285" s="656">
        <f t="shared" si="87"/>
        <v>43739</v>
      </c>
      <c r="G285" s="656">
        <f t="shared" si="88"/>
        <v>43830</v>
      </c>
      <c r="H285" s="656">
        <f>'Information Input'!$H$35</f>
        <v>43555</v>
      </c>
      <c r="I285" s="655" t="str">
        <f>'Information Input'!$J$22</f>
        <v>Quarterly</v>
      </c>
      <c r="J285" s="656">
        <f>'Information Input'!$H$30</f>
        <v>43555</v>
      </c>
      <c r="K285" s="655">
        <f>'Information Input'!$J$18</f>
        <v>2019</v>
      </c>
      <c r="L285" s="657" t="s">
        <v>365</v>
      </c>
      <c r="M285" s="658" t="s">
        <v>370</v>
      </c>
      <c r="N285" s="659" t="s">
        <v>462</v>
      </c>
      <c r="O285" s="660" t="s">
        <v>452</v>
      </c>
      <c r="P285" s="655">
        <v>62</v>
      </c>
      <c r="Q285" s="659" t="s">
        <v>344</v>
      </c>
      <c r="R285" s="659" t="s">
        <v>268</v>
      </c>
      <c r="S285" s="661">
        <f>'Report 1'!$F$18</f>
        <v>0</v>
      </c>
      <c r="T285" s="662">
        <f>'Report 1'!$F$83</f>
        <v>0</v>
      </c>
      <c r="U285" s="663">
        <f>'Report 1'!$F$169</f>
        <v>0</v>
      </c>
      <c r="CX285" s="664" t="s">
        <v>463</v>
      </c>
      <c r="CY285" s="655" t="s">
        <v>291</v>
      </c>
      <c r="CZ285" s="655" t="str">
        <f>'Information Input'!$M$14</f>
        <v xml:space="preserve">      -      </v>
      </c>
      <c r="DA285" s="656">
        <f>'Information Input'!$H$35</f>
        <v>43555</v>
      </c>
      <c r="DB285" s="655" t="str">
        <f>'Information Input'!$J$22</f>
        <v>Quarterly</v>
      </c>
      <c r="DC285" s="670">
        <f>'Information Input'!$H$30</f>
        <v>43555</v>
      </c>
      <c r="DD285" s="671" t="str">
        <f t="shared" si="86"/>
        <v>201706</v>
      </c>
      <c r="DE285" s="659" t="s">
        <v>462</v>
      </c>
      <c r="DF285" s="659" t="s">
        <v>461</v>
      </c>
      <c r="DG285" s="662">
        <f>'Report 5M'!$X$55</f>
        <v>0</v>
      </c>
      <c r="DH285" s="668">
        <f>'Report 5M'!$X$56</f>
        <v>0</v>
      </c>
      <c r="DI285" s="662">
        <f>'Report 5M'!$X$57</f>
        <v>0</v>
      </c>
      <c r="DJ285" s="662">
        <f>'Report 5M'!$X$58</f>
        <v>0</v>
      </c>
      <c r="DK285" s="662">
        <f>'Report 5M'!$X$59</f>
        <v>0</v>
      </c>
      <c r="DL285" s="662">
        <f>'Report 5M'!$X$60</f>
        <v>0</v>
      </c>
      <c r="DM285" s="662">
        <f>'Report 5M'!$X$61</f>
        <v>0</v>
      </c>
      <c r="DN285" s="662">
        <f>'Report 5M'!$X$62</f>
        <v>0</v>
      </c>
      <c r="DO285" s="662">
        <f>'Report 5M'!$X$63</f>
        <v>0</v>
      </c>
      <c r="DP285" s="662">
        <f>'Report 5M'!$X$64</f>
        <v>0</v>
      </c>
      <c r="DQ285" s="662">
        <f>'Report 5M'!$X$65</f>
        <v>0</v>
      </c>
    </row>
    <row r="286" spans="2:121">
      <c r="B286" s="653" t="s">
        <v>463</v>
      </c>
      <c r="C286" s="654">
        <v>1</v>
      </c>
      <c r="D286" s="655" t="str">
        <f>'Information Input'!$M$14</f>
        <v xml:space="preserve">      -      </v>
      </c>
      <c r="E286" s="655" t="s">
        <v>27</v>
      </c>
      <c r="F286" s="656">
        <f t="shared" si="87"/>
        <v>43739</v>
      </c>
      <c r="G286" s="656">
        <f t="shared" si="88"/>
        <v>43830</v>
      </c>
      <c r="H286" s="656">
        <f>'Information Input'!$H$35</f>
        <v>43555</v>
      </c>
      <c r="I286" s="655" t="str">
        <f>'Information Input'!$J$22</f>
        <v>Quarterly</v>
      </c>
      <c r="J286" s="656">
        <f>'Information Input'!$H$30</f>
        <v>43555</v>
      </c>
      <c r="K286" s="655">
        <f>'Information Input'!$J$18</f>
        <v>2019</v>
      </c>
      <c r="L286" s="657" t="s">
        <v>365</v>
      </c>
      <c r="M286" s="658" t="s">
        <v>370</v>
      </c>
      <c r="N286" s="659" t="s">
        <v>462</v>
      </c>
      <c r="O286" s="660" t="s">
        <v>449</v>
      </c>
      <c r="P286" s="655">
        <v>63</v>
      </c>
      <c r="Q286" s="659" t="s">
        <v>396</v>
      </c>
      <c r="R286" s="659" t="s">
        <v>268</v>
      </c>
      <c r="S286" s="661">
        <f>'Report 1'!$F$18</f>
        <v>0</v>
      </c>
      <c r="T286" s="662">
        <f>'Report 1'!$F$84</f>
        <v>0</v>
      </c>
      <c r="U286" s="663">
        <f>'Report 1'!$F$170</f>
        <v>0</v>
      </c>
      <c r="CX286" s="664" t="s">
        <v>463</v>
      </c>
      <c r="CY286" s="655" t="s">
        <v>291</v>
      </c>
      <c r="CZ286" s="655" t="str">
        <f>'Information Input'!$M$14</f>
        <v xml:space="preserve">      -      </v>
      </c>
      <c r="DA286" s="656">
        <f>'Information Input'!$H$35</f>
        <v>43555</v>
      </c>
      <c r="DB286" s="655" t="str">
        <f>'Information Input'!$J$22</f>
        <v>Quarterly</v>
      </c>
      <c r="DC286" s="670">
        <f>'Information Input'!$H$30</f>
        <v>43555</v>
      </c>
      <c r="DD286" s="671" t="str">
        <f t="shared" si="86"/>
        <v>201705</v>
      </c>
      <c r="DE286" s="659" t="s">
        <v>462</v>
      </c>
      <c r="DF286" s="659" t="s">
        <v>461</v>
      </c>
      <c r="DG286" s="662">
        <f>'Report 5M'!$Y$55</f>
        <v>0</v>
      </c>
      <c r="DH286" s="668">
        <f>'Report 5M'!$Y$56</f>
        <v>0</v>
      </c>
      <c r="DI286" s="662">
        <f>'Report 5M'!$Y$57</f>
        <v>0</v>
      </c>
      <c r="DJ286" s="662">
        <f>'Report 5M'!$Y$58</f>
        <v>0</v>
      </c>
      <c r="DK286" s="662">
        <f>'Report 5M'!$Y$59</f>
        <v>0</v>
      </c>
      <c r="DL286" s="662">
        <f>'Report 5M'!$Y$60</f>
        <v>0</v>
      </c>
      <c r="DM286" s="662">
        <f>'Report 5M'!$Y$61</f>
        <v>0</v>
      </c>
      <c r="DN286" s="662">
        <f>'Report 5M'!$Y$62</f>
        <v>0</v>
      </c>
      <c r="DO286" s="662">
        <f>'Report 5M'!$Y$63</f>
        <v>0</v>
      </c>
      <c r="DP286" s="662">
        <f>'Report 5M'!$Y$64</f>
        <v>0</v>
      </c>
      <c r="DQ286" s="662">
        <f>'Report 5M'!$Y$65</f>
        <v>0</v>
      </c>
    </row>
    <row r="287" spans="2:121">
      <c r="B287" s="653" t="s">
        <v>463</v>
      </c>
      <c r="C287" s="654">
        <v>1</v>
      </c>
      <c r="D287" s="655" t="str">
        <f>'Information Input'!$M$14</f>
        <v xml:space="preserve">      -      </v>
      </c>
      <c r="E287" s="655" t="s">
        <v>27</v>
      </c>
      <c r="F287" s="656">
        <f t="shared" si="87"/>
        <v>43739</v>
      </c>
      <c r="G287" s="656">
        <f t="shared" si="88"/>
        <v>43830</v>
      </c>
      <c r="H287" s="656">
        <f>'Information Input'!$H$35</f>
        <v>43555</v>
      </c>
      <c r="I287" s="655" t="str">
        <f>'Information Input'!$J$22</f>
        <v>Quarterly</v>
      </c>
      <c r="J287" s="656">
        <f>'Information Input'!$H$30</f>
        <v>43555</v>
      </c>
      <c r="K287" s="655">
        <f>'Information Input'!$J$18</f>
        <v>2019</v>
      </c>
      <c r="L287" s="657" t="s">
        <v>365</v>
      </c>
      <c r="M287" s="658" t="s">
        <v>370</v>
      </c>
      <c r="N287" s="659" t="s">
        <v>462</v>
      </c>
      <c r="O287" s="660" t="s">
        <v>449</v>
      </c>
      <c r="P287" s="655">
        <v>64</v>
      </c>
      <c r="Q287" s="659" t="s">
        <v>397</v>
      </c>
      <c r="R287" s="659" t="s">
        <v>268</v>
      </c>
      <c r="S287" s="661">
        <f>'Report 1'!$F$18</f>
        <v>0</v>
      </c>
      <c r="T287" s="662">
        <f>'Report 1'!$F$85</f>
        <v>0</v>
      </c>
      <c r="U287" s="663">
        <f>'Report 1'!$F$171</f>
        <v>0</v>
      </c>
      <c r="CX287" s="664" t="s">
        <v>463</v>
      </c>
      <c r="CY287" s="655" t="s">
        <v>291</v>
      </c>
      <c r="CZ287" s="655" t="str">
        <f>'Information Input'!$M$14</f>
        <v xml:space="preserve">      -      </v>
      </c>
      <c r="DA287" s="656">
        <f>'Information Input'!$H$35</f>
        <v>43555</v>
      </c>
      <c r="DB287" s="655" t="str">
        <f>'Information Input'!$J$22</f>
        <v>Quarterly</v>
      </c>
      <c r="DC287" s="670">
        <f>'Information Input'!$H$30</f>
        <v>43555</v>
      </c>
      <c r="DD287" s="671" t="str">
        <f t="shared" si="86"/>
        <v>201704</v>
      </c>
      <c r="DE287" s="659" t="s">
        <v>462</v>
      </c>
      <c r="DF287" s="659" t="s">
        <v>461</v>
      </c>
      <c r="DG287" s="662">
        <f>'Report 5M'!$Z$55</f>
        <v>0</v>
      </c>
      <c r="DH287" s="668">
        <f>'Report 5M'!$Z$56</f>
        <v>0</v>
      </c>
      <c r="DI287" s="662">
        <f>'Report 5M'!$Z$57</f>
        <v>0</v>
      </c>
      <c r="DJ287" s="662">
        <f>'Report 5M'!$Z$58</f>
        <v>0</v>
      </c>
      <c r="DK287" s="662">
        <f>'Report 5M'!$Z$59</f>
        <v>0</v>
      </c>
      <c r="DL287" s="662">
        <f>'Report 5M'!$Z$60</f>
        <v>0</v>
      </c>
      <c r="DM287" s="662">
        <f>'Report 5M'!$Z$61</f>
        <v>0</v>
      </c>
      <c r="DN287" s="662">
        <f>'Report 5M'!$Z$62</f>
        <v>0</v>
      </c>
      <c r="DO287" s="662">
        <f>'Report 5M'!$Z$63</f>
        <v>0</v>
      </c>
      <c r="DP287" s="662">
        <f>'Report 5M'!$Z$64</f>
        <v>0</v>
      </c>
      <c r="DQ287" s="662">
        <f>'Report 5M'!$Z$65</f>
        <v>0</v>
      </c>
    </row>
    <row r="288" spans="2:121">
      <c r="B288" s="653" t="s">
        <v>463</v>
      </c>
      <c r="C288" s="654">
        <v>1</v>
      </c>
      <c r="D288" s="655" t="str">
        <f>'Information Input'!$M$14</f>
        <v xml:space="preserve">      -      </v>
      </c>
      <c r="E288" s="655" t="s">
        <v>27</v>
      </c>
      <c r="F288" s="656">
        <f t="shared" si="87"/>
        <v>43739</v>
      </c>
      <c r="G288" s="656">
        <f t="shared" si="88"/>
        <v>43830</v>
      </c>
      <c r="H288" s="656">
        <f>'Information Input'!$H$35</f>
        <v>43555</v>
      </c>
      <c r="I288" s="655" t="str">
        <f>'Information Input'!$J$22</f>
        <v>Quarterly</v>
      </c>
      <c r="J288" s="656">
        <f>'Information Input'!$H$30</f>
        <v>43555</v>
      </c>
      <c r="K288" s="655">
        <f>'Information Input'!$J$18</f>
        <v>2019</v>
      </c>
      <c r="L288" s="657" t="s">
        <v>365</v>
      </c>
      <c r="M288" s="658" t="s">
        <v>370</v>
      </c>
      <c r="N288" s="659" t="s">
        <v>462</v>
      </c>
      <c r="O288" s="660" t="s">
        <v>449</v>
      </c>
      <c r="P288" s="655">
        <v>65</v>
      </c>
      <c r="Q288" s="659" t="s">
        <v>398</v>
      </c>
      <c r="R288" s="659" t="s">
        <v>268</v>
      </c>
      <c r="S288" s="661">
        <f>'Report 1'!$F$18</f>
        <v>0</v>
      </c>
      <c r="T288" s="662">
        <f>'Report 1'!$F$86</f>
        <v>0</v>
      </c>
      <c r="U288" s="663">
        <f>'Report 1'!$F$172</f>
        <v>0</v>
      </c>
      <c r="CX288" s="664" t="s">
        <v>463</v>
      </c>
      <c r="CY288" s="655" t="s">
        <v>291</v>
      </c>
      <c r="CZ288" s="655" t="str">
        <f>'Information Input'!$M$14</f>
        <v xml:space="preserve">      -      </v>
      </c>
      <c r="DA288" s="656">
        <f>'Information Input'!$H$35</f>
        <v>43555</v>
      </c>
      <c r="DB288" s="655" t="str">
        <f>'Information Input'!$J$22</f>
        <v>Quarterly</v>
      </c>
      <c r="DC288" s="670">
        <f>'Information Input'!$H$30</f>
        <v>43555</v>
      </c>
      <c r="DD288" s="671" t="str">
        <f t="shared" si="86"/>
        <v>201703</v>
      </c>
      <c r="DE288" s="659" t="s">
        <v>462</v>
      </c>
      <c r="DF288" s="659" t="s">
        <v>461</v>
      </c>
      <c r="DG288" s="662">
        <f>'Report 5M'!$AA$55</f>
        <v>0</v>
      </c>
      <c r="DH288" s="668">
        <f>'Report 5M'!$AA$56</f>
        <v>0</v>
      </c>
      <c r="DI288" s="662">
        <f>'Report 5M'!$AA$57</f>
        <v>0</v>
      </c>
      <c r="DJ288" s="662">
        <f>'Report 5M'!$AA$58</f>
        <v>0</v>
      </c>
      <c r="DK288" s="662">
        <f>'Report 5M'!$AA$59</f>
        <v>0</v>
      </c>
      <c r="DL288" s="662">
        <f>'Report 5M'!$AA$60</f>
        <v>0</v>
      </c>
      <c r="DM288" s="662">
        <f>'Report 5M'!$AA$61</f>
        <v>0</v>
      </c>
      <c r="DN288" s="662">
        <f>'Report 5M'!$AA$62</f>
        <v>0</v>
      </c>
      <c r="DO288" s="662">
        <f>'Report 5M'!$AA$63</f>
        <v>0</v>
      </c>
      <c r="DP288" s="662">
        <f>'Report 5M'!$AA$64</f>
        <v>0</v>
      </c>
      <c r="DQ288" s="662">
        <f>'Report 5M'!$AA$65</f>
        <v>0</v>
      </c>
    </row>
    <row r="289" spans="2:121">
      <c r="B289" s="653" t="s">
        <v>463</v>
      </c>
      <c r="C289" s="654">
        <v>1</v>
      </c>
      <c r="D289" s="655" t="str">
        <f>'Information Input'!$M$14</f>
        <v xml:space="preserve">      -      </v>
      </c>
      <c r="E289" s="655" t="s">
        <v>27</v>
      </c>
      <c r="F289" s="656">
        <f t="shared" ref="F289:F295" si="89">DATE(K289,10,1)</f>
        <v>43739</v>
      </c>
      <c r="G289" s="656">
        <f t="shared" ref="G289:G295" si="90">DATE(K289,12,31)</f>
        <v>43830</v>
      </c>
      <c r="H289" s="656">
        <f>'Information Input'!$H$35</f>
        <v>43555</v>
      </c>
      <c r="I289" s="655" t="str">
        <f>'Information Input'!$J$22</f>
        <v>Quarterly</v>
      </c>
      <c r="J289" s="656">
        <f>'Information Input'!$H$30</f>
        <v>43555</v>
      </c>
      <c r="K289" s="655">
        <f>'Information Input'!$J$18</f>
        <v>2019</v>
      </c>
      <c r="L289" s="657" t="s">
        <v>365</v>
      </c>
      <c r="M289" s="658" t="s">
        <v>370</v>
      </c>
      <c r="N289" s="659" t="s">
        <v>462</v>
      </c>
      <c r="O289" s="660" t="s">
        <v>453</v>
      </c>
      <c r="P289" s="655">
        <v>66</v>
      </c>
      <c r="Q289" s="659" t="s">
        <v>32</v>
      </c>
      <c r="R289" s="659" t="s">
        <v>268</v>
      </c>
      <c r="S289" s="661">
        <f>'Report 1'!$F$18</f>
        <v>0</v>
      </c>
      <c r="T289" s="662">
        <f>'Report 1'!$F$87</f>
        <v>0</v>
      </c>
      <c r="U289" s="663">
        <f>'Report 1'!$F$173</f>
        <v>0</v>
      </c>
      <c r="CX289" s="664" t="s">
        <v>463</v>
      </c>
      <c r="CY289" s="655" t="s">
        <v>291</v>
      </c>
      <c r="CZ289" s="655" t="str">
        <f>'Information Input'!$M$14</f>
        <v xml:space="preserve">      -      </v>
      </c>
      <c r="DA289" s="656">
        <f>'Information Input'!$H$35</f>
        <v>43555</v>
      </c>
      <c r="DB289" s="655" t="str">
        <f>'Information Input'!$J$22</f>
        <v>Quarterly</v>
      </c>
      <c r="DC289" s="670">
        <f>'Information Input'!$H$30</f>
        <v>43555</v>
      </c>
      <c r="DD289" s="671" t="str">
        <f t="shared" si="86"/>
        <v>201702</v>
      </c>
      <c r="DE289" s="659" t="s">
        <v>462</v>
      </c>
      <c r="DF289" s="659" t="s">
        <v>461</v>
      </c>
      <c r="DG289" s="662">
        <f>'Report 5M'!$AB$55</f>
        <v>0</v>
      </c>
      <c r="DH289" s="668">
        <f>'Report 5M'!$AB$56</f>
        <v>0</v>
      </c>
      <c r="DI289" s="662">
        <f>'Report 5M'!$AB$57</f>
        <v>0</v>
      </c>
      <c r="DJ289" s="662">
        <f>'Report 5M'!$AB$58</f>
        <v>0</v>
      </c>
      <c r="DK289" s="662">
        <f>'Report 5M'!$AB$59</f>
        <v>0</v>
      </c>
      <c r="DL289" s="662">
        <f>'Report 5M'!$AB$60</f>
        <v>0</v>
      </c>
      <c r="DM289" s="662">
        <f>'Report 5M'!$AB$61</f>
        <v>0</v>
      </c>
      <c r="DN289" s="662">
        <f>'Report 5M'!$AB$62</f>
        <v>0</v>
      </c>
      <c r="DO289" s="662">
        <f>'Report 5M'!$AB$63</f>
        <v>0</v>
      </c>
      <c r="DP289" s="662">
        <f>'Report 5M'!$AB$64</f>
        <v>0</v>
      </c>
      <c r="DQ289" s="662">
        <f>'Report 5M'!$AB$65</f>
        <v>0</v>
      </c>
    </row>
    <row r="290" spans="2:121">
      <c r="B290" s="653" t="s">
        <v>463</v>
      </c>
      <c r="C290" s="654">
        <v>1</v>
      </c>
      <c r="D290" s="655" t="str">
        <f>'Information Input'!$M$14</f>
        <v xml:space="preserve">      -      </v>
      </c>
      <c r="E290" s="655" t="s">
        <v>27</v>
      </c>
      <c r="F290" s="656">
        <f t="shared" si="89"/>
        <v>43739</v>
      </c>
      <c r="G290" s="656">
        <f t="shared" si="90"/>
        <v>43830</v>
      </c>
      <c r="H290" s="656">
        <f>'Information Input'!$H$35</f>
        <v>43555</v>
      </c>
      <c r="I290" s="655" t="str">
        <f>'Information Input'!$J$22</f>
        <v>Quarterly</v>
      </c>
      <c r="J290" s="656">
        <f>'Information Input'!$H$30</f>
        <v>43555</v>
      </c>
      <c r="K290" s="655">
        <f>'Information Input'!$J$18</f>
        <v>2019</v>
      </c>
      <c r="L290" s="657" t="s">
        <v>365</v>
      </c>
      <c r="M290" s="658" t="s">
        <v>370</v>
      </c>
      <c r="N290" s="659" t="s">
        <v>462</v>
      </c>
      <c r="O290" s="660" t="s">
        <v>453</v>
      </c>
      <c r="P290" s="655">
        <v>67</v>
      </c>
      <c r="Q290" s="659" t="s">
        <v>44</v>
      </c>
      <c r="R290" s="659" t="s">
        <v>268</v>
      </c>
      <c r="S290" s="661">
        <f>'Report 1'!$F$18</f>
        <v>0</v>
      </c>
      <c r="T290" s="662">
        <f>'Report 1'!$F$88</f>
        <v>0</v>
      </c>
      <c r="U290" s="663">
        <f>'Report 1'!$F$174</f>
        <v>0</v>
      </c>
      <c r="CX290" s="664" t="s">
        <v>463</v>
      </c>
      <c r="CY290" s="655" t="s">
        <v>291</v>
      </c>
      <c r="CZ290" s="655" t="str">
        <f>'Information Input'!$M$14</f>
        <v xml:space="preserve">      -      </v>
      </c>
      <c r="DA290" s="656">
        <f>'Information Input'!$H$35</f>
        <v>43555</v>
      </c>
      <c r="DB290" s="655" t="str">
        <f>'Information Input'!$J$22</f>
        <v>Quarterly</v>
      </c>
      <c r="DC290" s="670">
        <f>'Information Input'!$H$30</f>
        <v>43555</v>
      </c>
      <c r="DD290" s="671" t="str">
        <f t="shared" si="86"/>
        <v>201701</v>
      </c>
      <c r="DE290" s="659" t="s">
        <v>462</v>
      </c>
      <c r="DF290" s="659" t="s">
        <v>461</v>
      </c>
      <c r="DG290" s="662">
        <f>'Report 5M'!$AC$55</f>
        <v>0</v>
      </c>
      <c r="DH290" s="668">
        <f>'Report 5M'!$AC$56</f>
        <v>0</v>
      </c>
      <c r="DI290" s="662">
        <f>'Report 5M'!$AC$57</f>
        <v>0</v>
      </c>
      <c r="DJ290" s="662">
        <f>'Report 5M'!$AC$58</f>
        <v>0</v>
      </c>
      <c r="DK290" s="662">
        <f>'Report 5M'!$AC$59</f>
        <v>0</v>
      </c>
      <c r="DL290" s="662">
        <f>'Report 5M'!$AC$60</f>
        <v>0</v>
      </c>
      <c r="DM290" s="662">
        <f>'Report 5M'!$AC$61</f>
        <v>0</v>
      </c>
      <c r="DN290" s="662">
        <f>'Report 5M'!$AC$62</f>
        <v>0</v>
      </c>
      <c r="DO290" s="662">
        <f>'Report 5M'!$AC$63</f>
        <v>0</v>
      </c>
      <c r="DP290" s="662">
        <f>'Report 5M'!$AC$64</f>
        <v>0</v>
      </c>
      <c r="DQ290" s="662">
        <f>'Report 5M'!$AC$65</f>
        <v>0</v>
      </c>
    </row>
    <row r="291" spans="2:121">
      <c r="B291" s="653" t="s">
        <v>463</v>
      </c>
      <c r="C291" s="654">
        <v>1</v>
      </c>
      <c r="D291" s="655" t="str">
        <f>'Information Input'!$M$14</f>
        <v xml:space="preserve">      -      </v>
      </c>
      <c r="E291" s="655" t="s">
        <v>27</v>
      </c>
      <c r="F291" s="656">
        <f t="shared" si="89"/>
        <v>43739</v>
      </c>
      <c r="G291" s="656">
        <f t="shared" si="90"/>
        <v>43830</v>
      </c>
      <c r="H291" s="656">
        <f>'Information Input'!$H$35</f>
        <v>43555</v>
      </c>
      <c r="I291" s="655" t="str">
        <f>'Information Input'!$J$22</f>
        <v>Quarterly</v>
      </c>
      <c r="J291" s="656">
        <f>'Information Input'!$H$30</f>
        <v>43555</v>
      </c>
      <c r="K291" s="655">
        <f>'Information Input'!$J$18</f>
        <v>2019</v>
      </c>
      <c r="L291" s="657" t="s">
        <v>365</v>
      </c>
      <c r="M291" s="658" t="s">
        <v>370</v>
      </c>
      <c r="N291" s="659" t="s">
        <v>462</v>
      </c>
      <c r="O291" s="660" t="s">
        <v>453</v>
      </c>
      <c r="P291" s="655">
        <v>68</v>
      </c>
      <c r="Q291" s="659" t="s">
        <v>34</v>
      </c>
      <c r="R291" s="659" t="s">
        <v>268</v>
      </c>
      <c r="S291" s="661">
        <f>'Report 1'!$F$18</f>
        <v>0</v>
      </c>
      <c r="T291" s="662">
        <f>'Report 1'!$F$89</f>
        <v>0</v>
      </c>
      <c r="U291" s="663">
        <f>'Report 1'!$F$175</f>
        <v>0</v>
      </c>
      <c r="CX291" s="664" t="s">
        <v>463</v>
      </c>
      <c r="CY291" s="655" t="s">
        <v>291</v>
      </c>
      <c r="CZ291" s="655" t="str">
        <f>'Information Input'!$M$14</f>
        <v xml:space="preserve">      -      </v>
      </c>
      <c r="DA291" s="656">
        <f>'Information Input'!$H$35</f>
        <v>43555</v>
      </c>
      <c r="DB291" s="655" t="str">
        <f>'Information Input'!$J$22</f>
        <v>Quarterly</v>
      </c>
      <c r="DC291" s="670">
        <f>'Information Input'!$H$30</f>
        <v>43555</v>
      </c>
      <c r="DD291" s="671" t="str">
        <f t="shared" si="86"/>
        <v>201612</v>
      </c>
      <c r="DE291" s="659" t="s">
        <v>462</v>
      </c>
      <c r="DF291" s="659" t="s">
        <v>461</v>
      </c>
      <c r="DG291" s="662">
        <f>'Report 5M'!$AD$55</f>
        <v>0</v>
      </c>
      <c r="DH291" s="668">
        <f>'Report 5M'!$AD$56</f>
        <v>0</v>
      </c>
      <c r="DI291" s="662">
        <f>'Report 5M'!$AD$57</f>
        <v>0</v>
      </c>
      <c r="DJ291" s="662">
        <f>'Report 5M'!$AD$58</f>
        <v>0</v>
      </c>
      <c r="DK291" s="662">
        <f>'Report 5M'!$AD$59</f>
        <v>0</v>
      </c>
      <c r="DL291" s="662">
        <f>'Report 5M'!$AD$60</f>
        <v>0</v>
      </c>
      <c r="DM291" s="662">
        <f>'Report 5M'!$AD$61</f>
        <v>0</v>
      </c>
      <c r="DN291" s="662">
        <f>'Report 5M'!$AD$62</f>
        <v>0</v>
      </c>
      <c r="DO291" s="662">
        <f>'Report 5M'!$AD$63</f>
        <v>0</v>
      </c>
      <c r="DP291" s="662">
        <f>'Report 5M'!$AD$64</f>
        <v>0</v>
      </c>
      <c r="DQ291" s="662">
        <f>'Report 5M'!$AD$65</f>
        <v>0</v>
      </c>
    </row>
    <row r="292" spans="2:121">
      <c r="B292" s="653" t="s">
        <v>463</v>
      </c>
      <c r="C292" s="654">
        <v>1</v>
      </c>
      <c r="D292" s="655" t="str">
        <f>'Information Input'!$M$14</f>
        <v xml:space="preserve">      -      </v>
      </c>
      <c r="E292" s="655" t="s">
        <v>27</v>
      </c>
      <c r="F292" s="656">
        <f t="shared" si="89"/>
        <v>43739</v>
      </c>
      <c r="G292" s="656">
        <f t="shared" si="90"/>
        <v>43830</v>
      </c>
      <c r="H292" s="656">
        <f>'Information Input'!$H$35</f>
        <v>43555</v>
      </c>
      <c r="I292" s="655" t="str">
        <f>'Information Input'!$J$22</f>
        <v>Quarterly</v>
      </c>
      <c r="J292" s="656">
        <f>'Information Input'!$H$30</f>
        <v>43555</v>
      </c>
      <c r="K292" s="655">
        <f>'Information Input'!$J$18</f>
        <v>2019</v>
      </c>
      <c r="L292" s="657" t="s">
        <v>365</v>
      </c>
      <c r="M292" s="658" t="s">
        <v>370</v>
      </c>
      <c r="N292" s="659" t="s">
        <v>462</v>
      </c>
      <c r="O292" s="660" t="s">
        <v>453</v>
      </c>
      <c r="P292" s="655">
        <v>69</v>
      </c>
      <c r="Q292" s="659" t="s">
        <v>46</v>
      </c>
      <c r="R292" s="659" t="s">
        <v>268</v>
      </c>
      <c r="S292" s="661">
        <f>'Report 1'!$F$18</f>
        <v>0</v>
      </c>
      <c r="T292" s="662">
        <f>'Report 1'!$F$90</f>
        <v>0</v>
      </c>
      <c r="U292" s="663">
        <f>'Report 1'!$F$176</f>
        <v>0</v>
      </c>
      <c r="CX292" s="664" t="s">
        <v>463</v>
      </c>
      <c r="CY292" s="655" t="s">
        <v>291</v>
      </c>
      <c r="CZ292" s="655" t="str">
        <f>'Information Input'!$M$14</f>
        <v xml:space="preserve">      -      </v>
      </c>
      <c r="DA292" s="656">
        <f>'Information Input'!$H$35</f>
        <v>43555</v>
      </c>
      <c r="DB292" s="655" t="str">
        <f>'Information Input'!$J$22</f>
        <v>Quarterly</v>
      </c>
      <c r="DC292" s="670">
        <f>'Information Input'!$H$30</f>
        <v>43555</v>
      </c>
      <c r="DD292" s="671" t="str">
        <f t="shared" si="86"/>
        <v>201611</v>
      </c>
      <c r="DE292" s="659" t="s">
        <v>462</v>
      </c>
      <c r="DF292" s="659" t="s">
        <v>461</v>
      </c>
      <c r="DG292" s="662">
        <f>'Report 5M'!$AE$55</f>
        <v>0</v>
      </c>
      <c r="DH292" s="668">
        <f>'Report 5M'!$AE$56</f>
        <v>0</v>
      </c>
      <c r="DI292" s="662">
        <f>'Report 5M'!$AE$57</f>
        <v>0</v>
      </c>
      <c r="DJ292" s="662">
        <f>'Report 5M'!$AE$58</f>
        <v>0</v>
      </c>
      <c r="DK292" s="662">
        <f>'Report 5M'!$AE$59</f>
        <v>0</v>
      </c>
      <c r="DL292" s="662">
        <f>'Report 5M'!$AE$60</f>
        <v>0</v>
      </c>
      <c r="DM292" s="662">
        <f>'Report 5M'!$AE$61</f>
        <v>0</v>
      </c>
      <c r="DN292" s="662">
        <f>'Report 5M'!$AE$62</f>
        <v>0</v>
      </c>
      <c r="DO292" s="662">
        <f>'Report 5M'!$AE$63</f>
        <v>0</v>
      </c>
      <c r="DP292" s="662">
        <f>'Report 5M'!$AE$64</f>
        <v>0</v>
      </c>
      <c r="DQ292" s="662">
        <f>'Report 5M'!$AE$65</f>
        <v>0</v>
      </c>
    </row>
    <row r="293" spans="2:121">
      <c r="B293" s="653" t="s">
        <v>463</v>
      </c>
      <c r="C293" s="654">
        <v>1</v>
      </c>
      <c r="D293" s="655" t="str">
        <f>'Information Input'!$M$14</f>
        <v xml:space="preserve">      -      </v>
      </c>
      <c r="E293" s="655" t="s">
        <v>27</v>
      </c>
      <c r="F293" s="656">
        <f t="shared" si="89"/>
        <v>43739</v>
      </c>
      <c r="G293" s="656">
        <f t="shared" si="90"/>
        <v>43830</v>
      </c>
      <c r="H293" s="656">
        <f>'Information Input'!$H$35</f>
        <v>43555</v>
      </c>
      <c r="I293" s="655" t="str">
        <f>'Information Input'!$J$22</f>
        <v>Quarterly</v>
      </c>
      <c r="J293" s="656">
        <f>'Information Input'!$H$30</f>
        <v>43555</v>
      </c>
      <c r="K293" s="655">
        <f>'Information Input'!$J$18</f>
        <v>2019</v>
      </c>
      <c r="L293" s="657" t="s">
        <v>365</v>
      </c>
      <c r="M293" s="658" t="s">
        <v>370</v>
      </c>
      <c r="N293" s="659" t="s">
        <v>462</v>
      </c>
      <c r="O293" s="660" t="s">
        <v>454</v>
      </c>
      <c r="P293" s="655">
        <v>70</v>
      </c>
      <c r="Q293" s="659" t="s">
        <v>231</v>
      </c>
      <c r="R293" s="659" t="s">
        <v>268</v>
      </c>
      <c r="S293" s="661">
        <f>'Report 1'!$F$18</f>
        <v>0</v>
      </c>
      <c r="T293" s="662">
        <f>'Report 1'!$F$91</f>
        <v>0</v>
      </c>
      <c r="U293" s="663">
        <f>'Report 1'!$F$177</f>
        <v>0</v>
      </c>
      <c r="CX293" s="664" t="s">
        <v>463</v>
      </c>
      <c r="CY293" s="655" t="s">
        <v>291</v>
      </c>
      <c r="CZ293" s="655" t="str">
        <f>'Information Input'!$M$14</f>
        <v xml:space="preserve">      -      </v>
      </c>
      <c r="DA293" s="656">
        <f>'Information Input'!$H$35</f>
        <v>43555</v>
      </c>
      <c r="DB293" s="655" t="str">
        <f>'Information Input'!$J$22</f>
        <v>Quarterly</v>
      </c>
      <c r="DC293" s="670">
        <f>'Information Input'!$H$30</f>
        <v>43555</v>
      </c>
      <c r="DD293" s="671" t="str">
        <f t="shared" si="86"/>
        <v>201610</v>
      </c>
      <c r="DE293" s="659" t="s">
        <v>462</v>
      </c>
      <c r="DF293" s="659" t="s">
        <v>461</v>
      </c>
      <c r="DG293" s="662">
        <f>'Report 5M'!$AF$55</f>
        <v>0</v>
      </c>
      <c r="DH293" s="668">
        <f>'Report 5M'!$AF$56</f>
        <v>0</v>
      </c>
      <c r="DI293" s="662">
        <f>'Report 5M'!$AF$57</f>
        <v>0</v>
      </c>
      <c r="DJ293" s="662">
        <f>'Report 5M'!$AF$58</f>
        <v>0</v>
      </c>
      <c r="DK293" s="662">
        <f>'Report 5M'!$AF$59</f>
        <v>0</v>
      </c>
      <c r="DL293" s="662">
        <f>'Report 5M'!$AF$60</f>
        <v>0</v>
      </c>
      <c r="DM293" s="662">
        <f>'Report 5M'!$AF$61</f>
        <v>0</v>
      </c>
      <c r="DN293" s="662">
        <f>'Report 5M'!$AF$62</f>
        <v>0</v>
      </c>
      <c r="DO293" s="662">
        <f>'Report 5M'!$AF$63</f>
        <v>0</v>
      </c>
      <c r="DP293" s="662">
        <f>'Report 5M'!$AF$64</f>
        <v>0</v>
      </c>
      <c r="DQ293" s="662">
        <f>'Report 5M'!$AF$65</f>
        <v>0</v>
      </c>
    </row>
    <row r="294" spans="2:121">
      <c r="B294" s="653" t="s">
        <v>463</v>
      </c>
      <c r="C294" s="654">
        <v>1</v>
      </c>
      <c r="D294" s="655" t="str">
        <f>'Information Input'!$M$14</f>
        <v xml:space="preserve">      -      </v>
      </c>
      <c r="E294" s="655" t="s">
        <v>27</v>
      </c>
      <c r="F294" s="656">
        <f t="shared" si="89"/>
        <v>43739</v>
      </c>
      <c r="G294" s="656">
        <f t="shared" si="90"/>
        <v>43830</v>
      </c>
      <c r="H294" s="656">
        <f>'Information Input'!$H$35</f>
        <v>43555</v>
      </c>
      <c r="I294" s="655" t="str">
        <f>'Information Input'!$J$22</f>
        <v>Quarterly</v>
      </c>
      <c r="J294" s="656">
        <f>'Information Input'!$H$30</f>
        <v>43555</v>
      </c>
      <c r="K294" s="655">
        <f>'Information Input'!$J$18</f>
        <v>2019</v>
      </c>
      <c r="L294" s="657" t="s">
        <v>365</v>
      </c>
      <c r="M294" s="658" t="s">
        <v>370</v>
      </c>
      <c r="N294" s="659" t="s">
        <v>462</v>
      </c>
      <c r="O294" s="660" t="s">
        <v>454</v>
      </c>
      <c r="P294" s="655">
        <v>71</v>
      </c>
      <c r="Q294" s="659" t="s">
        <v>45</v>
      </c>
      <c r="R294" s="659" t="s">
        <v>268</v>
      </c>
      <c r="S294" s="661">
        <f>'Report 1'!$F$18</f>
        <v>0</v>
      </c>
      <c r="T294" s="662">
        <f>'Report 1'!$F$92</f>
        <v>0</v>
      </c>
      <c r="U294" s="663">
        <f>'Report 1'!$F$178</f>
        <v>0</v>
      </c>
      <c r="CX294" s="664" t="s">
        <v>463</v>
      </c>
      <c r="CY294" s="655" t="s">
        <v>291</v>
      </c>
      <c r="CZ294" s="655" t="str">
        <f>'Information Input'!$M$14</f>
        <v xml:space="preserve">      -      </v>
      </c>
      <c r="DA294" s="670">
        <f>'Information Input'!$H$35</f>
        <v>43555</v>
      </c>
      <c r="DB294" s="655" t="str">
        <f>'Information Input'!$J$22</f>
        <v>Quarterly</v>
      </c>
      <c r="DC294" s="670">
        <f>'Information Input'!$H$30</f>
        <v>43555</v>
      </c>
      <c r="DD294" s="671" t="str">
        <f t="shared" si="86"/>
        <v>201609</v>
      </c>
      <c r="DE294" s="659" t="s">
        <v>462</v>
      </c>
      <c r="DF294" s="659" t="s">
        <v>461</v>
      </c>
      <c r="DG294" s="662">
        <f>'Report 5M'!$AG$55</f>
        <v>0</v>
      </c>
      <c r="DH294" s="668">
        <f>'Report 5M'!$AG$56</f>
        <v>0</v>
      </c>
      <c r="DI294" s="662">
        <f>'Report 5M'!$AG$57</f>
        <v>0</v>
      </c>
      <c r="DJ294" s="662">
        <f>'Report 5M'!$AG$58</f>
        <v>0</v>
      </c>
      <c r="DK294" s="662">
        <f>'Report 5M'!$AG$59</f>
        <v>0</v>
      </c>
      <c r="DL294" s="662">
        <f>'Report 5M'!$AG$60</f>
        <v>0</v>
      </c>
      <c r="DM294" s="662">
        <f>'Report 5M'!$AG$61</f>
        <v>0</v>
      </c>
      <c r="DN294" s="662">
        <f>'Report 5M'!$AG$62</f>
        <v>0</v>
      </c>
      <c r="DO294" s="662">
        <f>'Report 5M'!$AG$63</f>
        <v>0</v>
      </c>
      <c r="DP294" s="662">
        <f>'Report 5M'!$AG$64</f>
        <v>0</v>
      </c>
      <c r="DQ294" s="662">
        <f>'Report 5M'!$AG$65</f>
        <v>0</v>
      </c>
    </row>
    <row r="295" spans="2:121">
      <c r="B295" s="689" t="s">
        <v>463</v>
      </c>
      <c r="C295" s="690">
        <v>1</v>
      </c>
      <c r="D295" s="677" t="str">
        <f>'Information Input'!$M$14</f>
        <v xml:space="preserve">      -      </v>
      </c>
      <c r="E295" s="677" t="s">
        <v>27</v>
      </c>
      <c r="F295" s="678">
        <f t="shared" si="89"/>
        <v>43739</v>
      </c>
      <c r="G295" s="678">
        <f t="shared" si="90"/>
        <v>43830</v>
      </c>
      <c r="H295" s="678">
        <f>'Information Input'!$H$35</f>
        <v>43555</v>
      </c>
      <c r="I295" s="677" t="str">
        <f>'Information Input'!$J$22</f>
        <v>Quarterly</v>
      </c>
      <c r="J295" s="678">
        <f>'Information Input'!$H$30</f>
        <v>43555</v>
      </c>
      <c r="K295" s="677">
        <f>'Information Input'!$J$18</f>
        <v>2019</v>
      </c>
      <c r="L295" s="691" t="s">
        <v>365</v>
      </c>
      <c r="M295" s="692" t="s">
        <v>370</v>
      </c>
      <c r="N295" s="681" t="s">
        <v>462</v>
      </c>
      <c r="O295" s="693" t="s">
        <v>449</v>
      </c>
      <c r="P295" s="655">
        <v>72</v>
      </c>
      <c r="Q295" s="659" t="s">
        <v>503</v>
      </c>
      <c r="R295" s="681" t="s">
        <v>268</v>
      </c>
      <c r="S295" s="685">
        <f>'Report 1'!$F$18</f>
        <v>0</v>
      </c>
      <c r="T295" s="682">
        <f>'Report 1'!$F$93</f>
        <v>0</v>
      </c>
      <c r="U295" s="686">
        <f>'Report 1'!$F$179</f>
        <v>0</v>
      </c>
      <c r="CX295" s="664" t="s">
        <v>463</v>
      </c>
      <c r="CY295" s="655" t="s">
        <v>291</v>
      </c>
      <c r="CZ295" s="655" t="str">
        <f>'Information Input'!$M$14</f>
        <v xml:space="preserve">      -      </v>
      </c>
      <c r="DA295" s="656">
        <f>'Information Input'!$H$35</f>
        <v>43555</v>
      </c>
      <c r="DB295" s="655" t="str">
        <f>'Information Input'!$J$22</f>
        <v>Quarterly</v>
      </c>
      <c r="DC295" s="670">
        <f>'Information Input'!$H$30</f>
        <v>43555</v>
      </c>
      <c r="DD295" s="671" t="str">
        <f t="shared" si="86"/>
        <v>201608</v>
      </c>
      <c r="DE295" s="659" t="s">
        <v>462</v>
      </c>
      <c r="DF295" s="659" t="s">
        <v>461</v>
      </c>
      <c r="DG295" s="662">
        <f>'Report 5M'!$AH$55</f>
        <v>0</v>
      </c>
      <c r="DH295" s="668">
        <f>'Report 5M'!$AH$56</f>
        <v>0</v>
      </c>
      <c r="DI295" s="662">
        <f>'Report 5M'!$AH$57</f>
        <v>0</v>
      </c>
      <c r="DJ295" s="662">
        <f>'Report 5M'!$AH$58</f>
        <v>0</v>
      </c>
      <c r="DK295" s="662">
        <f>'Report 5M'!$AH$59</f>
        <v>0</v>
      </c>
      <c r="DL295" s="662">
        <f>'Report 5M'!$AH$60</f>
        <v>0</v>
      </c>
      <c r="DM295" s="662">
        <f>'Report 5M'!$AH$61</f>
        <v>0</v>
      </c>
      <c r="DN295" s="662">
        <f>'Report 5M'!$AH$62</f>
        <v>0</v>
      </c>
      <c r="DO295" s="662">
        <f>'Report 5M'!$AH$63</f>
        <v>0</v>
      </c>
      <c r="DP295" s="662">
        <f>'Report 5M'!$AH$64</f>
        <v>0</v>
      </c>
      <c r="DQ295" s="662">
        <f>'Report 5M'!$AH$65</f>
        <v>0</v>
      </c>
    </row>
    <row r="296" spans="2:121">
      <c r="B296" s="633" t="s">
        <v>463</v>
      </c>
      <c r="C296" s="634">
        <v>1</v>
      </c>
      <c r="D296" s="635" t="str">
        <f>'Information Input'!$M$14</f>
        <v xml:space="preserve">      -      </v>
      </c>
      <c r="E296" s="635" t="s">
        <v>28</v>
      </c>
      <c r="F296" s="636">
        <f>'Information Input'!$H$33</f>
        <v>43466</v>
      </c>
      <c r="G296" s="636">
        <f>'Information Input'!$H$34</f>
        <v>43555</v>
      </c>
      <c r="H296" s="637">
        <f>'Information Input'!$H$35</f>
        <v>43555</v>
      </c>
      <c r="I296" s="635" t="str">
        <f>'Information Input'!$J$22</f>
        <v>Quarterly</v>
      </c>
      <c r="J296" s="637">
        <f>'Information Input'!$H$30</f>
        <v>43555</v>
      </c>
      <c r="K296" s="635">
        <f>'Information Input'!$J$18</f>
        <v>2019</v>
      </c>
      <c r="L296" s="638" t="s">
        <v>365</v>
      </c>
      <c r="M296" s="639" t="s">
        <v>370</v>
      </c>
      <c r="N296" s="640" t="s">
        <v>462</v>
      </c>
      <c r="O296" s="641" t="s">
        <v>445</v>
      </c>
      <c r="P296" s="635">
        <v>2</v>
      </c>
      <c r="Q296" s="640" t="s">
        <v>12</v>
      </c>
      <c r="R296" s="640" t="s">
        <v>268</v>
      </c>
      <c r="S296" s="642">
        <f>'Report 1'!$G$18</f>
        <v>0</v>
      </c>
      <c r="T296" s="643">
        <f>'Report 1'!$G$20</f>
        <v>0</v>
      </c>
      <c r="U296" s="644">
        <f>'Report 1'!$G$106</f>
        <v>0</v>
      </c>
      <c r="CX296" s="664" t="s">
        <v>463</v>
      </c>
      <c r="CY296" s="655" t="s">
        <v>291</v>
      </c>
      <c r="CZ296" s="655" t="str">
        <f>'Information Input'!$M$14</f>
        <v xml:space="preserve">      -      </v>
      </c>
      <c r="DA296" s="656">
        <f>'Information Input'!$H$35</f>
        <v>43555</v>
      </c>
      <c r="DB296" s="655" t="str">
        <f>'Information Input'!$J$22</f>
        <v>Quarterly</v>
      </c>
      <c r="DC296" s="670">
        <f>'Information Input'!$H$30</f>
        <v>43555</v>
      </c>
      <c r="DD296" s="671" t="str">
        <f t="shared" si="86"/>
        <v>201607</v>
      </c>
      <c r="DE296" s="659" t="s">
        <v>462</v>
      </c>
      <c r="DF296" s="659" t="s">
        <v>461</v>
      </c>
      <c r="DG296" s="662">
        <f>'Report 5M'!$AI$55</f>
        <v>0</v>
      </c>
      <c r="DH296" s="668">
        <f>'Report 5M'!$AI$56</f>
        <v>0</v>
      </c>
      <c r="DI296" s="662">
        <f>'Report 5M'!$AI$57</f>
        <v>0</v>
      </c>
      <c r="DJ296" s="662">
        <f>'Report 5M'!$AI$58</f>
        <v>0</v>
      </c>
      <c r="DK296" s="662">
        <f>'Report 5M'!$AI$59</f>
        <v>0</v>
      </c>
      <c r="DL296" s="662">
        <f>'Report 5M'!$AI$60</f>
        <v>0</v>
      </c>
      <c r="DM296" s="662">
        <f>'Report 5M'!$AI$61</f>
        <v>0</v>
      </c>
      <c r="DN296" s="662">
        <f>'Report 5M'!$AI$62</f>
        <v>0</v>
      </c>
      <c r="DO296" s="662">
        <f>'Report 5M'!$AI$63</f>
        <v>0</v>
      </c>
      <c r="DP296" s="662">
        <f>'Report 5M'!$AI$64</f>
        <v>0</v>
      </c>
      <c r="DQ296" s="662">
        <f>'Report 5M'!$AI$65</f>
        <v>0</v>
      </c>
    </row>
    <row r="297" spans="2:121">
      <c r="B297" s="653" t="s">
        <v>463</v>
      </c>
      <c r="C297" s="654">
        <v>1</v>
      </c>
      <c r="D297" s="655" t="str">
        <f>'Information Input'!$M$14</f>
        <v xml:space="preserve">      -      </v>
      </c>
      <c r="E297" s="655" t="s">
        <v>28</v>
      </c>
      <c r="F297" s="656">
        <f>'Information Input'!$H$33</f>
        <v>43466</v>
      </c>
      <c r="G297" s="656">
        <f>'Information Input'!$H$34</f>
        <v>43555</v>
      </c>
      <c r="H297" s="656">
        <f>'Information Input'!$H$35</f>
        <v>43555</v>
      </c>
      <c r="I297" s="655" t="str">
        <f>'Information Input'!$J$22</f>
        <v>Quarterly</v>
      </c>
      <c r="J297" s="656">
        <f>'Information Input'!$H$30</f>
        <v>43555</v>
      </c>
      <c r="K297" s="655">
        <f>'Information Input'!$J$18</f>
        <v>2019</v>
      </c>
      <c r="L297" s="657" t="s">
        <v>365</v>
      </c>
      <c r="M297" s="658" t="s">
        <v>370</v>
      </c>
      <c r="N297" s="659" t="s">
        <v>462</v>
      </c>
      <c r="O297" s="660" t="s">
        <v>445</v>
      </c>
      <c r="P297" s="655">
        <v>3</v>
      </c>
      <c r="Q297" s="659" t="s">
        <v>536</v>
      </c>
      <c r="R297" s="659" t="s">
        <v>268</v>
      </c>
      <c r="S297" s="661">
        <f>'Report 1'!$G$18</f>
        <v>0</v>
      </c>
      <c r="T297" s="662">
        <f>'Report 1'!$G$21</f>
        <v>0</v>
      </c>
      <c r="U297" s="663">
        <f>'Report 1'!$G$107</f>
        <v>0</v>
      </c>
      <c r="CX297" s="664" t="s">
        <v>463</v>
      </c>
      <c r="CY297" s="655" t="s">
        <v>291</v>
      </c>
      <c r="CZ297" s="655" t="str">
        <f>'Information Input'!$M$14</f>
        <v xml:space="preserve">      -      </v>
      </c>
      <c r="DA297" s="656">
        <f>'Information Input'!$H$35</f>
        <v>43555</v>
      </c>
      <c r="DB297" s="655" t="str">
        <f>'Information Input'!$J$22</f>
        <v>Quarterly</v>
      </c>
      <c r="DC297" s="670">
        <f>'Information Input'!$H$30</f>
        <v>43555</v>
      </c>
      <c r="DD297" s="671" t="str">
        <f t="shared" si="86"/>
        <v>201606</v>
      </c>
      <c r="DE297" s="659" t="s">
        <v>462</v>
      </c>
      <c r="DF297" s="659" t="s">
        <v>461</v>
      </c>
      <c r="DG297" s="662">
        <f>'Report 5M'!$AJ$55</f>
        <v>0</v>
      </c>
      <c r="DH297" s="668">
        <f>'Report 5M'!$AJ$56</f>
        <v>0</v>
      </c>
      <c r="DI297" s="662">
        <f>'Report 5M'!$AJ$57</f>
        <v>0</v>
      </c>
      <c r="DJ297" s="662">
        <f>'Report 5M'!$AJ$58</f>
        <v>0</v>
      </c>
      <c r="DK297" s="662">
        <f>'Report 5M'!$AJ$59</f>
        <v>0</v>
      </c>
      <c r="DL297" s="662">
        <f>'Report 5M'!$AJ$60</f>
        <v>0</v>
      </c>
      <c r="DM297" s="662">
        <f>'Report 5M'!$AJ$61</f>
        <v>0</v>
      </c>
      <c r="DN297" s="662">
        <f>'Report 5M'!$AJ$62</f>
        <v>0</v>
      </c>
      <c r="DO297" s="662">
        <f>'Report 5M'!$AJ$63</f>
        <v>0</v>
      </c>
      <c r="DP297" s="662">
        <f>'Report 5M'!$AJ$64</f>
        <v>0</v>
      </c>
      <c r="DQ297" s="662">
        <f>'Report 5M'!$AJ$65</f>
        <v>0</v>
      </c>
    </row>
    <row r="298" spans="2:121">
      <c r="B298" s="653" t="s">
        <v>463</v>
      </c>
      <c r="C298" s="654">
        <v>1</v>
      </c>
      <c r="D298" s="655" t="str">
        <f>'Information Input'!$M$14</f>
        <v xml:space="preserve">      -      </v>
      </c>
      <c r="E298" s="655" t="s">
        <v>28</v>
      </c>
      <c r="F298" s="656">
        <f>'Information Input'!$H$33</f>
        <v>43466</v>
      </c>
      <c r="G298" s="656">
        <f>'Information Input'!$H$34</f>
        <v>43555</v>
      </c>
      <c r="H298" s="656">
        <f>'Information Input'!$H$35</f>
        <v>43555</v>
      </c>
      <c r="I298" s="655" t="str">
        <f>'Information Input'!$J$22</f>
        <v>Quarterly</v>
      </c>
      <c r="J298" s="656">
        <f>'Information Input'!$H$30</f>
        <v>43555</v>
      </c>
      <c r="K298" s="655">
        <f>'Information Input'!$J$18</f>
        <v>2019</v>
      </c>
      <c r="L298" s="657" t="s">
        <v>365</v>
      </c>
      <c r="M298" s="658" t="s">
        <v>370</v>
      </c>
      <c r="N298" s="659" t="s">
        <v>462</v>
      </c>
      <c r="O298" s="660" t="s">
        <v>445</v>
      </c>
      <c r="P298" s="655">
        <v>4</v>
      </c>
      <c r="Q298" s="659" t="s">
        <v>294</v>
      </c>
      <c r="R298" s="659" t="s">
        <v>268</v>
      </c>
      <c r="S298" s="661">
        <f>'Report 1'!$G$18</f>
        <v>0</v>
      </c>
      <c r="T298" s="662">
        <f>'Report 1'!$G$22</f>
        <v>0</v>
      </c>
      <c r="U298" s="663">
        <f>'Report 1'!$G$108</f>
        <v>0</v>
      </c>
      <c r="CX298" s="664" t="s">
        <v>463</v>
      </c>
      <c r="CY298" s="655" t="s">
        <v>291</v>
      </c>
      <c r="CZ298" s="655" t="str">
        <f>'Information Input'!$M$14</f>
        <v xml:space="preserve">      -      </v>
      </c>
      <c r="DA298" s="656">
        <f>'Information Input'!$H$35</f>
        <v>43555</v>
      </c>
      <c r="DB298" s="655" t="str">
        <f>'Information Input'!$J$22</f>
        <v>Quarterly</v>
      </c>
      <c r="DC298" s="670">
        <f>'Information Input'!$H$30</f>
        <v>43555</v>
      </c>
      <c r="DD298" s="671" t="str">
        <f t="shared" si="86"/>
        <v>201605</v>
      </c>
      <c r="DE298" s="659" t="s">
        <v>462</v>
      </c>
      <c r="DF298" s="659" t="s">
        <v>461</v>
      </c>
      <c r="DG298" s="662">
        <f>'Report 5M'!$AK$55</f>
        <v>0</v>
      </c>
      <c r="DH298" s="668">
        <f>'Report 5M'!$AK$56</f>
        <v>0</v>
      </c>
      <c r="DI298" s="662">
        <f>'Report 5M'!$AK$57</f>
        <v>0</v>
      </c>
      <c r="DJ298" s="662">
        <f>'Report 5M'!$AK$58</f>
        <v>0</v>
      </c>
      <c r="DK298" s="662">
        <f>'Report 5M'!$AK$59</f>
        <v>0</v>
      </c>
      <c r="DL298" s="662">
        <f>'Report 5M'!$AK$60</f>
        <v>0</v>
      </c>
      <c r="DM298" s="662">
        <f>'Report 5M'!$AK$61</f>
        <v>0</v>
      </c>
      <c r="DN298" s="662">
        <f>'Report 5M'!$AK$62</f>
        <v>0</v>
      </c>
      <c r="DO298" s="662">
        <f>'Report 5M'!$AK$63</f>
        <v>0</v>
      </c>
      <c r="DP298" s="662">
        <f>'Report 5M'!$AK$64</f>
        <v>0</v>
      </c>
      <c r="DQ298" s="662">
        <f>'Report 5M'!$AK$65</f>
        <v>0</v>
      </c>
    </row>
    <row r="299" spans="2:121">
      <c r="B299" s="653" t="s">
        <v>463</v>
      </c>
      <c r="C299" s="654">
        <v>1</v>
      </c>
      <c r="D299" s="655" t="str">
        <f>'Information Input'!$M$14</f>
        <v xml:space="preserve">      -      </v>
      </c>
      <c r="E299" s="655" t="s">
        <v>28</v>
      </c>
      <c r="F299" s="656">
        <f>'Information Input'!$H$33</f>
        <v>43466</v>
      </c>
      <c r="G299" s="656">
        <f>'Information Input'!$H$34</f>
        <v>43555</v>
      </c>
      <c r="H299" s="656">
        <f>'Information Input'!$H$35</f>
        <v>43555</v>
      </c>
      <c r="I299" s="655" t="str">
        <f>'Information Input'!$J$22</f>
        <v>Quarterly</v>
      </c>
      <c r="J299" s="656">
        <f>'Information Input'!$H$30</f>
        <v>43555</v>
      </c>
      <c r="K299" s="655">
        <f>'Information Input'!$J$18</f>
        <v>2019</v>
      </c>
      <c r="L299" s="657" t="s">
        <v>365</v>
      </c>
      <c r="M299" s="658" t="s">
        <v>370</v>
      </c>
      <c r="N299" s="659" t="s">
        <v>462</v>
      </c>
      <c r="O299" s="660" t="s">
        <v>445</v>
      </c>
      <c r="P299" s="655">
        <v>5</v>
      </c>
      <c r="Q299" s="659" t="s">
        <v>615</v>
      </c>
      <c r="R299" s="659" t="s">
        <v>268</v>
      </c>
      <c r="S299" s="661">
        <f>'Report 1'!$G$18</f>
        <v>0</v>
      </c>
      <c r="T299" s="662">
        <f>'Report 1'!$G$23</f>
        <v>0</v>
      </c>
      <c r="U299" s="663">
        <f>'Report 1'!$G$109</f>
        <v>0</v>
      </c>
      <c r="CX299" s="676" t="s">
        <v>463</v>
      </c>
      <c r="CY299" s="677" t="s">
        <v>291</v>
      </c>
      <c r="CZ299" s="677" t="str">
        <f>'Information Input'!$M$14</f>
        <v xml:space="preserve">      -      </v>
      </c>
      <c r="DA299" s="678">
        <f>'Information Input'!$H$35</f>
        <v>43555</v>
      </c>
      <c r="DB299" s="677" t="str">
        <f>'Information Input'!$J$22</f>
        <v>Quarterly</v>
      </c>
      <c r="DC299" s="679">
        <f>'Information Input'!$H$30</f>
        <v>43555</v>
      </c>
      <c r="DD299" s="680" t="str">
        <f t="shared" si="86"/>
        <v>201604</v>
      </c>
      <c r="DE299" s="681" t="s">
        <v>462</v>
      </c>
      <c r="DF299" s="681" t="s">
        <v>461</v>
      </c>
      <c r="DG299" s="682">
        <f>'Report 5M'!$AL$55</f>
        <v>0</v>
      </c>
      <c r="DH299" s="683">
        <f>'Report 5M'!$AL$56</f>
        <v>0</v>
      </c>
      <c r="DI299" s="682">
        <f>'Report 5M'!$AL$57</f>
        <v>0</v>
      </c>
      <c r="DJ299" s="682">
        <f>'Report 5M'!$AL$58</f>
        <v>0</v>
      </c>
      <c r="DK299" s="682">
        <f>'Report 5M'!$AL$59</f>
        <v>0</v>
      </c>
      <c r="DL299" s="682">
        <f>'Report 5M'!$AL$60</f>
        <v>0</v>
      </c>
      <c r="DM299" s="682">
        <f>'Report 5M'!$AL$61</f>
        <v>0</v>
      </c>
      <c r="DN299" s="682">
        <f>'Report 5M'!$AL$62</f>
        <v>0</v>
      </c>
      <c r="DO299" s="682">
        <f>'Report 5M'!$AL$63</f>
        <v>0</v>
      </c>
      <c r="DP299" s="682">
        <f>'Report 5M'!$AL$64</f>
        <v>0</v>
      </c>
      <c r="DQ299" s="682">
        <f>'Report 5M'!$AL$65</f>
        <v>0</v>
      </c>
    </row>
    <row r="300" spans="2:121">
      <c r="B300" s="653" t="s">
        <v>463</v>
      </c>
      <c r="C300" s="654">
        <v>1</v>
      </c>
      <c r="D300" s="655" t="str">
        <f>'Information Input'!$M$14</f>
        <v xml:space="preserve">      -      </v>
      </c>
      <c r="E300" s="655" t="s">
        <v>28</v>
      </c>
      <c r="F300" s="656">
        <f>'Information Input'!$H$33</f>
        <v>43466</v>
      </c>
      <c r="G300" s="656">
        <f>'Information Input'!$H$34</f>
        <v>43555</v>
      </c>
      <c r="H300" s="656">
        <f>'Information Input'!$H$35</f>
        <v>43555</v>
      </c>
      <c r="I300" s="655" t="str">
        <f>'Information Input'!$J$22</f>
        <v>Quarterly</v>
      </c>
      <c r="J300" s="656">
        <f>'Information Input'!$H$30</f>
        <v>43555</v>
      </c>
      <c r="K300" s="655">
        <f>'Information Input'!$J$18</f>
        <v>2019</v>
      </c>
      <c r="L300" s="657" t="s">
        <v>365</v>
      </c>
      <c r="M300" s="658" t="s">
        <v>370</v>
      </c>
      <c r="N300" s="659" t="s">
        <v>462</v>
      </c>
      <c r="O300" s="660" t="s">
        <v>445</v>
      </c>
      <c r="P300" s="655">
        <v>6</v>
      </c>
      <c r="Q300" s="659" t="s">
        <v>29</v>
      </c>
      <c r="R300" s="659" t="s">
        <v>268</v>
      </c>
      <c r="S300" s="661">
        <f>'Report 1'!$G$18</f>
        <v>0</v>
      </c>
      <c r="T300" s="662">
        <f>'Report 1'!$G$24</f>
        <v>0</v>
      </c>
      <c r="U300" s="663">
        <f>'Report 1'!$G$110</f>
        <v>0</v>
      </c>
    </row>
    <row r="301" spans="2:121">
      <c r="B301" s="653" t="s">
        <v>463</v>
      </c>
      <c r="C301" s="654">
        <v>1</v>
      </c>
      <c r="D301" s="655" t="str">
        <f>'Information Input'!$M$14</f>
        <v xml:space="preserve">      -      </v>
      </c>
      <c r="E301" s="655" t="s">
        <v>28</v>
      </c>
      <c r="F301" s="656">
        <f>'Information Input'!$H$33</f>
        <v>43466</v>
      </c>
      <c r="G301" s="656">
        <f>'Information Input'!$H$34</f>
        <v>43555</v>
      </c>
      <c r="H301" s="656">
        <f>'Information Input'!$H$35</f>
        <v>43555</v>
      </c>
      <c r="I301" s="655" t="str">
        <f>'Information Input'!$J$22</f>
        <v>Quarterly</v>
      </c>
      <c r="J301" s="656">
        <f>'Information Input'!$H$30</f>
        <v>43555</v>
      </c>
      <c r="K301" s="655">
        <f>'Information Input'!$J$18</f>
        <v>2019</v>
      </c>
      <c r="L301" s="657" t="s">
        <v>365</v>
      </c>
      <c r="M301" s="658" t="s">
        <v>370</v>
      </c>
      <c r="N301" s="659" t="s">
        <v>462</v>
      </c>
      <c r="O301" s="660" t="s">
        <v>449</v>
      </c>
      <c r="P301" s="655">
        <v>7</v>
      </c>
      <c r="Q301" s="659" t="s">
        <v>501</v>
      </c>
      <c r="R301" s="659" t="s">
        <v>268</v>
      </c>
      <c r="S301" s="661">
        <f>'Report 1'!$G$18</f>
        <v>0</v>
      </c>
      <c r="T301" s="662">
        <f>'Report 1'!$G$25</f>
        <v>0</v>
      </c>
      <c r="U301" s="663">
        <f>'Report 1'!$G$111</f>
        <v>0</v>
      </c>
    </row>
    <row r="302" spans="2:121">
      <c r="B302" s="653" t="s">
        <v>463</v>
      </c>
      <c r="C302" s="654">
        <v>1</v>
      </c>
      <c r="D302" s="655" t="str">
        <f>'Information Input'!$M$14</f>
        <v xml:space="preserve">      -      </v>
      </c>
      <c r="E302" s="655" t="s">
        <v>28</v>
      </c>
      <c r="F302" s="656">
        <f>'Information Input'!$H$33</f>
        <v>43466</v>
      </c>
      <c r="G302" s="656">
        <f>'Information Input'!$H$34</f>
        <v>43555</v>
      </c>
      <c r="H302" s="656">
        <f>'Information Input'!$H$35</f>
        <v>43555</v>
      </c>
      <c r="I302" s="655" t="str">
        <f>'Information Input'!$J$22</f>
        <v>Quarterly</v>
      </c>
      <c r="J302" s="656">
        <f>'Information Input'!$H$30</f>
        <v>43555</v>
      </c>
      <c r="K302" s="655">
        <f>'Information Input'!$J$18</f>
        <v>2019</v>
      </c>
      <c r="L302" s="657" t="s">
        <v>365</v>
      </c>
      <c r="M302" s="658" t="s">
        <v>370</v>
      </c>
      <c r="N302" s="659" t="s">
        <v>462</v>
      </c>
      <c r="O302" s="660" t="s">
        <v>445</v>
      </c>
      <c r="P302" s="655">
        <v>8</v>
      </c>
      <c r="Q302" s="659" t="s">
        <v>37</v>
      </c>
      <c r="R302" s="659" t="s">
        <v>268</v>
      </c>
      <c r="S302" s="661">
        <f>'Report 1'!$G$18</f>
        <v>0</v>
      </c>
      <c r="T302" s="662">
        <f>'Report 1'!$G$26</f>
        <v>0</v>
      </c>
      <c r="U302" s="663">
        <f>'Report 1'!$G$112</f>
        <v>0</v>
      </c>
    </row>
    <row r="303" spans="2:121">
      <c r="B303" s="653" t="s">
        <v>463</v>
      </c>
      <c r="C303" s="654">
        <v>1</v>
      </c>
      <c r="D303" s="655" t="str">
        <f>'Information Input'!$M$14</f>
        <v xml:space="preserve">      -      </v>
      </c>
      <c r="E303" s="655" t="s">
        <v>28</v>
      </c>
      <c r="F303" s="656">
        <f>'Information Input'!$H$33</f>
        <v>43466</v>
      </c>
      <c r="G303" s="656">
        <f>'Information Input'!$H$34</f>
        <v>43555</v>
      </c>
      <c r="H303" s="656">
        <f>'Information Input'!$H$35</f>
        <v>43555</v>
      </c>
      <c r="I303" s="655" t="str">
        <f>'Information Input'!$J$22</f>
        <v>Quarterly</v>
      </c>
      <c r="J303" s="656">
        <f>'Information Input'!$H$30</f>
        <v>43555</v>
      </c>
      <c r="K303" s="655">
        <f>'Information Input'!$J$18</f>
        <v>2019</v>
      </c>
      <c r="L303" s="657" t="s">
        <v>365</v>
      </c>
      <c r="M303" s="658" t="s">
        <v>370</v>
      </c>
      <c r="N303" s="659" t="s">
        <v>462</v>
      </c>
      <c r="O303" s="660" t="s">
        <v>445</v>
      </c>
      <c r="P303" s="655">
        <v>9</v>
      </c>
      <c r="Q303" s="659" t="s">
        <v>38</v>
      </c>
      <c r="R303" s="659" t="s">
        <v>268</v>
      </c>
      <c r="S303" s="661">
        <f>'Report 1'!$G$18</f>
        <v>0</v>
      </c>
      <c r="T303" s="662">
        <f>'Report 1'!$G$27</f>
        <v>0</v>
      </c>
      <c r="U303" s="663">
        <f>'Report 1'!$G$113</f>
        <v>0</v>
      </c>
    </row>
    <row r="304" spans="2:121">
      <c r="B304" s="653" t="s">
        <v>463</v>
      </c>
      <c r="C304" s="654">
        <v>1</v>
      </c>
      <c r="D304" s="655" t="str">
        <f>'Information Input'!$M$14</f>
        <v xml:space="preserve">      -      </v>
      </c>
      <c r="E304" s="655" t="s">
        <v>28</v>
      </c>
      <c r="F304" s="656">
        <f>'Information Input'!$H$33</f>
        <v>43466</v>
      </c>
      <c r="G304" s="656">
        <f>'Information Input'!$H$34</f>
        <v>43555</v>
      </c>
      <c r="H304" s="656">
        <f>'Information Input'!$H$35</f>
        <v>43555</v>
      </c>
      <c r="I304" s="655" t="str">
        <f>'Information Input'!$J$22</f>
        <v>Quarterly</v>
      </c>
      <c r="J304" s="656">
        <f>'Information Input'!$H$30</f>
        <v>43555</v>
      </c>
      <c r="K304" s="655">
        <f>'Information Input'!$J$18</f>
        <v>2019</v>
      </c>
      <c r="L304" s="657" t="s">
        <v>365</v>
      </c>
      <c r="M304" s="658" t="s">
        <v>370</v>
      </c>
      <c r="N304" s="659" t="s">
        <v>462</v>
      </c>
      <c r="O304" s="660" t="s">
        <v>449</v>
      </c>
      <c r="P304" s="655">
        <v>10</v>
      </c>
      <c r="Q304" s="659" t="s">
        <v>292</v>
      </c>
      <c r="R304" s="659" t="s">
        <v>268</v>
      </c>
      <c r="S304" s="661">
        <f>'Report 1'!$G$18</f>
        <v>0</v>
      </c>
      <c r="T304" s="662">
        <f>'Report 1'!$G$28</f>
        <v>0</v>
      </c>
      <c r="U304" s="663">
        <f>'Report 1'!$G$114</f>
        <v>0</v>
      </c>
    </row>
    <row r="305" spans="2:21">
      <c r="B305" s="653" t="s">
        <v>463</v>
      </c>
      <c r="C305" s="654">
        <v>1</v>
      </c>
      <c r="D305" s="655" t="str">
        <f>'Information Input'!$M$14</f>
        <v xml:space="preserve">      -      </v>
      </c>
      <c r="E305" s="655" t="s">
        <v>28</v>
      </c>
      <c r="F305" s="656">
        <f>'Information Input'!$H$33</f>
        <v>43466</v>
      </c>
      <c r="G305" s="656">
        <f>'Information Input'!$H$34</f>
        <v>43555</v>
      </c>
      <c r="H305" s="656">
        <f>'Information Input'!$H$35</f>
        <v>43555</v>
      </c>
      <c r="I305" s="655" t="str">
        <f>'Information Input'!$J$22</f>
        <v>Quarterly</v>
      </c>
      <c r="J305" s="656">
        <f>'Information Input'!$H$30</f>
        <v>43555</v>
      </c>
      <c r="K305" s="655">
        <f>'Information Input'!$J$18</f>
        <v>2019</v>
      </c>
      <c r="L305" s="657" t="s">
        <v>365</v>
      </c>
      <c r="M305" s="658" t="s">
        <v>370</v>
      </c>
      <c r="N305" s="659" t="s">
        <v>462</v>
      </c>
      <c r="O305" s="660" t="s">
        <v>446</v>
      </c>
      <c r="P305" s="655">
        <v>11</v>
      </c>
      <c r="Q305" s="667" t="s">
        <v>129</v>
      </c>
      <c r="R305" s="659" t="s">
        <v>152</v>
      </c>
      <c r="S305" s="661">
        <f>'Report 1'!$G$18</f>
        <v>0</v>
      </c>
      <c r="T305" s="662">
        <f>'Report 1'!$G$31</f>
        <v>0</v>
      </c>
      <c r="U305" s="663">
        <f>'Report 1'!$G$117</f>
        <v>0</v>
      </c>
    </row>
    <row r="306" spans="2:21">
      <c r="B306" s="653" t="s">
        <v>463</v>
      </c>
      <c r="C306" s="654">
        <v>1</v>
      </c>
      <c r="D306" s="655" t="str">
        <f>'Information Input'!$M$14</f>
        <v xml:space="preserve">      -      </v>
      </c>
      <c r="E306" s="655" t="s">
        <v>28</v>
      </c>
      <c r="F306" s="656">
        <f>'Information Input'!$H$33</f>
        <v>43466</v>
      </c>
      <c r="G306" s="656">
        <f>'Information Input'!$H$34</f>
        <v>43555</v>
      </c>
      <c r="H306" s="656">
        <f>'Information Input'!$H$35</f>
        <v>43555</v>
      </c>
      <c r="I306" s="655" t="str">
        <f>'Information Input'!$J$22</f>
        <v>Quarterly</v>
      </c>
      <c r="J306" s="656">
        <f>'Information Input'!$H$30</f>
        <v>43555</v>
      </c>
      <c r="K306" s="655">
        <f>'Information Input'!$J$18</f>
        <v>2019</v>
      </c>
      <c r="L306" s="657" t="s">
        <v>365</v>
      </c>
      <c r="M306" s="658" t="s">
        <v>370</v>
      </c>
      <c r="N306" s="659" t="s">
        <v>462</v>
      </c>
      <c r="O306" s="660" t="s">
        <v>446</v>
      </c>
      <c r="P306" s="655">
        <v>12</v>
      </c>
      <c r="Q306" s="667" t="s">
        <v>108</v>
      </c>
      <c r="R306" s="659" t="s">
        <v>152</v>
      </c>
      <c r="S306" s="661">
        <f>'Report 1'!$G$18</f>
        <v>0</v>
      </c>
      <c r="T306" s="662">
        <f>'Report 1'!$G$32</f>
        <v>0</v>
      </c>
      <c r="U306" s="663">
        <f>'Report 1'!$G$118</f>
        <v>0</v>
      </c>
    </row>
    <row r="307" spans="2:21">
      <c r="B307" s="653" t="s">
        <v>463</v>
      </c>
      <c r="C307" s="654">
        <v>1</v>
      </c>
      <c r="D307" s="655" t="str">
        <f>'Information Input'!$M$14</f>
        <v xml:space="preserve">      -      </v>
      </c>
      <c r="E307" s="655" t="s">
        <v>28</v>
      </c>
      <c r="F307" s="656">
        <f>'Information Input'!$H$33</f>
        <v>43466</v>
      </c>
      <c r="G307" s="656">
        <f>'Information Input'!$H$34</f>
        <v>43555</v>
      </c>
      <c r="H307" s="656">
        <f>'Information Input'!$H$35</f>
        <v>43555</v>
      </c>
      <c r="I307" s="655" t="str">
        <f>'Information Input'!$J$22</f>
        <v>Quarterly</v>
      </c>
      <c r="J307" s="656">
        <f>'Information Input'!$H$30</f>
        <v>43555</v>
      </c>
      <c r="K307" s="655">
        <f>'Information Input'!$J$18</f>
        <v>2019</v>
      </c>
      <c r="L307" s="657" t="s">
        <v>365</v>
      </c>
      <c r="M307" s="658" t="s">
        <v>370</v>
      </c>
      <c r="N307" s="659" t="s">
        <v>462</v>
      </c>
      <c r="O307" s="660" t="s">
        <v>446</v>
      </c>
      <c r="P307" s="655">
        <v>13</v>
      </c>
      <c r="Q307" s="667" t="s">
        <v>109</v>
      </c>
      <c r="R307" s="659" t="s">
        <v>154</v>
      </c>
      <c r="S307" s="661">
        <f>'Report 1'!$G$18</f>
        <v>0</v>
      </c>
      <c r="T307" s="662">
        <f>'Report 1'!$G$33</f>
        <v>0</v>
      </c>
      <c r="U307" s="663">
        <f>'Report 1'!$G$119</f>
        <v>0</v>
      </c>
    </row>
    <row r="308" spans="2:21">
      <c r="B308" s="653" t="s">
        <v>463</v>
      </c>
      <c r="C308" s="654">
        <v>1</v>
      </c>
      <c r="D308" s="655" t="str">
        <f>'Information Input'!$M$14</f>
        <v xml:space="preserve">      -      </v>
      </c>
      <c r="E308" s="655" t="s">
        <v>28</v>
      </c>
      <c r="F308" s="656">
        <f>'Information Input'!$H$33</f>
        <v>43466</v>
      </c>
      <c r="G308" s="656">
        <f>'Information Input'!$H$34</f>
        <v>43555</v>
      </c>
      <c r="H308" s="656">
        <f>'Information Input'!$H$35</f>
        <v>43555</v>
      </c>
      <c r="I308" s="655" t="str">
        <f>'Information Input'!$J$22</f>
        <v>Quarterly</v>
      </c>
      <c r="J308" s="656">
        <f>'Information Input'!$H$30</f>
        <v>43555</v>
      </c>
      <c r="K308" s="655">
        <f>'Information Input'!$J$18</f>
        <v>2019</v>
      </c>
      <c r="L308" s="657" t="s">
        <v>365</v>
      </c>
      <c r="M308" s="658" t="s">
        <v>370</v>
      </c>
      <c r="N308" s="659" t="s">
        <v>462</v>
      </c>
      <c r="O308" s="660" t="s">
        <v>446</v>
      </c>
      <c r="P308" s="655">
        <v>14</v>
      </c>
      <c r="Q308" s="667" t="s">
        <v>537</v>
      </c>
      <c r="R308" s="659" t="s">
        <v>156</v>
      </c>
      <c r="S308" s="661">
        <f>'Report 1'!$G$18</f>
        <v>0</v>
      </c>
      <c r="T308" s="662">
        <f>'Report 1'!$G$34</f>
        <v>0</v>
      </c>
      <c r="U308" s="663">
        <f>'Report 1'!$G$120</f>
        <v>0</v>
      </c>
    </row>
    <row r="309" spans="2:21">
      <c r="B309" s="653" t="s">
        <v>463</v>
      </c>
      <c r="C309" s="654">
        <v>1</v>
      </c>
      <c r="D309" s="655" t="str">
        <f>'Information Input'!$M$14</f>
        <v xml:space="preserve">      -      </v>
      </c>
      <c r="E309" s="655" t="s">
        <v>28</v>
      </c>
      <c r="F309" s="656">
        <f>'Information Input'!$H$33</f>
        <v>43466</v>
      </c>
      <c r="G309" s="656">
        <f>'Information Input'!$H$34</f>
        <v>43555</v>
      </c>
      <c r="H309" s="656">
        <f>'Information Input'!$H$35</f>
        <v>43555</v>
      </c>
      <c r="I309" s="655" t="str">
        <f>'Information Input'!$J$22</f>
        <v>Quarterly</v>
      </c>
      <c r="J309" s="656">
        <f>'Information Input'!$H$30</f>
        <v>43555</v>
      </c>
      <c r="K309" s="655">
        <f>'Information Input'!$J$18</f>
        <v>2019</v>
      </c>
      <c r="L309" s="657" t="s">
        <v>365</v>
      </c>
      <c r="M309" s="658" t="s">
        <v>370</v>
      </c>
      <c r="N309" s="659" t="s">
        <v>462</v>
      </c>
      <c r="O309" s="660" t="s">
        <v>446</v>
      </c>
      <c r="P309" s="655">
        <v>15</v>
      </c>
      <c r="Q309" s="667" t="s">
        <v>110</v>
      </c>
      <c r="R309" s="659" t="s">
        <v>157</v>
      </c>
      <c r="S309" s="661">
        <f>'Report 1'!$G$18</f>
        <v>0</v>
      </c>
      <c r="T309" s="662">
        <f>'Report 1'!$G$35</f>
        <v>0</v>
      </c>
      <c r="U309" s="663">
        <f>'Report 1'!$G$121</f>
        <v>0</v>
      </c>
    </row>
    <row r="310" spans="2:21">
      <c r="B310" s="653" t="s">
        <v>463</v>
      </c>
      <c r="C310" s="654">
        <v>1</v>
      </c>
      <c r="D310" s="655" t="str">
        <f>'Information Input'!$M$14</f>
        <v xml:space="preserve">      -      </v>
      </c>
      <c r="E310" s="655" t="s">
        <v>28</v>
      </c>
      <c r="F310" s="656">
        <f>'Information Input'!$H$33</f>
        <v>43466</v>
      </c>
      <c r="G310" s="656">
        <f>'Information Input'!$H$34</f>
        <v>43555</v>
      </c>
      <c r="H310" s="656">
        <f>'Information Input'!$H$35</f>
        <v>43555</v>
      </c>
      <c r="I310" s="655" t="str">
        <f>'Information Input'!$J$22</f>
        <v>Quarterly</v>
      </c>
      <c r="J310" s="656">
        <f>'Information Input'!$H$30</f>
        <v>43555</v>
      </c>
      <c r="K310" s="655">
        <f>'Information Input'!$J$18</f>
        <v>2019</v>
      </c>
      <c r="L310" s="657" t="s">
        <v>365</v>
      </c>
      <c r="M310" s="658" t="s">
        <v>370</v>
      </c>
      <c r="N310" s="659" t="s">
        <v>462</v>
      </c>
      <c r="O310" s="660" t="s">
        <v>446</v>
      </c>
      <c r="P310" s="655">
        <v>16</v>
      </c>
      <c r="Q310" s="667" t="s">
        <v>538</v>
      </c>
      <c r="R310" s="659" t="s">
        <v>151</v>
      </c>
      <c r="S310" s="661">
        <f>'Report 1'!$G$18</f>
        <v>0</v>
      </c>
      <c r="T310" s="662">
        <f>'Report 1'!$G$36</f>
        <v>0</v>
      </c>
      <c r="U310" s="663">
        <f>'Report 1'!$G$122</f>
        <v>0</v>
      </c>
    </row>
    <row r="311" spans="2:21">
      <c r="B311" s="653" t="s">
        <v>463</v>
      </c>
      <c r="C311" s="654">
        <v>1</v>
      </c>
      <c r="D311" s="655" t="str">
        <f>'Information Input'!$M$14</f>
        <v xml:space="preserve">      -      </v>
      </c>
      <c r="E311" s="655" t="s">
        <v>28</v>
      </c>
      <c r="F311" s="656">
        <f>'Information Input'!$H$33</f>
        <v>43466</v>
      </c>
      <c r="G311" s="656">
        <f>'Information Input'!$H$34</f>
        <v>43555</v>
      </c>
      <c r="H311" s="656">
        <f>'Information Input'!$H$35</f>
        <v>43555</v>
      </c>
      <c r="I311" s="655" t="str">
        <f>'Information Input'!$J$22</f>
        <v>Quarterly</v>
      </c>
      <c r="J311" s="656">
        <f>'Information Input'!$H$30</f>
        <v>43555</v>
      </c>
      <c r="K311" s="655">
        <f>'Information Input'!$J$18</f>
        <v>2019</v>
      </c>
      <c r="L311" s="657" t="s">
        <v>365</v>
      </c>
      <c r="M311" s="658" t="s">
        <v>370</v>
      </c>
      <c r="N311" s="659" t="s">
        <v>462</v>
      </c>
      <c r="O311" s="660" t="s">
        <v>446</v>
      </c>
      <c r="P311" s="655">
        <v>17</v>
      </c>
      <c r="Q311" s="667" t="s">
        <v>539</v>
      </c>
      <c r="R311" s="659" t="s">
        <v>151</v>
      </c>
      <c r="S311" s="661">
        <f>'Report 1'!$G$18</f>
        <v>0</v>
      </c>
      <c r="T311" s="662">
        <f>'Report 1'!$G$37</f>
        <v>0</v>
      </c>
      <c r="U311" s="663">
        <f>'Report 1'!$G$123</f>
        <v>0</v>
      </c>
    </row>
    <row r="312" spans="2:21">
      <c r="B312" s="653" t="s">
        <v>463</v>
      </c>
      <c r="C312" s="654">
        <v>1</v>
      </c>
      <c r="D312" s="655" t="str">
        <f>'Information Input'!$M$14</f>
        <v xml:space="preserve">      -      </v>
      </c>
      <c r="E312" s="655" t="s">
        <v>28</v>
      </c>
      <c r="F312" s="656">
        <f>'Information Input'!$H$33</f>
        <v>43466</v>
      </c>
      <c r="G312" s="656">
        <f>'Information Input'!$H$34</f>
        <v>43555</v>
      </c>
      <c r="H312" s="656">
        <f>'Information Input'!$H$35</f>
        <v>43555</v>
      </c>
      <c r="I312" s="655" t="str">
        <f>'Information Input'!$J$22</f>
        <v>Quarterly</v>
      </c>
      <c r="J312" s="656">
        <f>'Information Input'!$H$30</f>
        <v>43555</v>
      </c>
      <c r="K312" s="655">
        <f>'Information Input'!$J$18</f>
        <v>2019</v>
      </c>
      <c r="L312" s="657" t="s">
        <v>365</v>
      </c>
      <c r="M312" s="658" t="s">
        <v>370</v>
      </c>
      <c r="N312" s="659" t="s">
        <v>462</v>
      </c>
      <c r="O312" s="660" t="s">
        <v>446</v>
      </c>
      <c r="P312" s="655">
        <v>18</v>
      </c>
      <c r="Q312" s="667" t="s">
        <v>540</v>
      </c>
      <c r="R312" s="659" t="s">
        <v>151</v>
      </c>
      <c r="S312" s="661">
        <f>'Report 1'!$G$18</f>
        <v>0</v>
      </c>
      <c r="T312" s="662">
        <f>'Report 1'!$G$38</f>
        <v>0</v>
      </c>
      <c r="U312" s="663">
        <f>'Report 1'!$G$124</f>
        <v>0</v>
      </c>
    </row>
    <row r="313" spans="2:21">
      <c r="B313" s="653" t="s">
        <v>463</v>
      </c>
      <c r="C313" s="654">
        <v>1</v>
      </c>
      <c r="D313" s="655" t="str">
        <f>'Information Input'!$M$14</f>
        <v xml:space="preserve">      -      </v>
      </c>
      <c r="E313" s="655" t="s">
        <v>28</v>
      </c>
      <c r="F313" s="656">
        <f>'Information Input'!$H$33</f>
        <v>43466</v>
      </c>
      <c r="G313" s="656">
        <f>'Information Input'!$H$34</f>
        <v>43555</v>
      </c>
      <c r="H313" s="656">
        <f>'Information Input'!$H$35</f>
        <v>43555</v>
      </c>
      <c r="I313" s="655" t="str">
        <f>'Information Input'!$J$22</f>
        <v>Quarterly</v>
      </c>
      <c r="J313" s="656">
        <f>'Information Input'!$H$30</f>
        <v>43555</v>
      </c>
      <c r="K313" s="655">
        <f>'Information Input'!$J$18</f>
        <v>2019</v>
      </c>
      <c r="L313" s="657" t="s">
        <v>365</v>
      </c>
      <c r="M313" s="658" t="s">
        <v>370</v>
      </c>
      <c r="N313" s="659" t="s">
        <v>462</v>
      </c>
      <c r="O313" s="660" t="s">
        <v>446</v>
      </c>
      <c r="P313" s="655">
        <v>19</v>
      </c>
      <c r="Q313" s="667" t="s">
        <v>541</v>
      </c>
      <c r="R313" s="659" t="s">
        <v>151</v>
      </c>
      <c r="S313" s="661">
        <f>'Report 1'!$G$18</f>
        <v>0</v>
      </c>
      <c r="T313" s="662">
        <f>'Report 1'!$G$39</f>
        <v>0</v>
      </c>
      <c r="U313" s="663">
        <f>'Report 1'!$G$125</f>
        <v>0</v>
      </c>
    </row>
    <row r="314" spans="2:21">
      <c r="B314" s="653" t="s">
        <v>463</v>
      </c>
      <c r="C314" s="654">
        <v>1</v>
      </c>
      <c r="D314" s="655" t="str">
        <f>'Information Input'!$M$14</f>
        <v xml:space="preserve">      -      </v>
      </c>
      <c r="E314" s="655" t="s">
        <v>28</v>
      </c>
      <c r="F314" s="656">
        <f>'Information Input'!$H$33</f>
        <v>43466</v>
      </c>
      <c r="G314" s="656">
        <f>'Information Input'!$H$34</f>
        <v>43555</v>
      </c>
      <c r="H314" s="656">
        <f>'Information Input'!$H$35</f>
        <v>43555</v>
      </c>
      <c r="I314" s="655" t="str">
        <f>'Information Input'!$J$22</f>
        <v>Quarterly</v>
      </c>
      <c r="J314" s="656">
        <f>'Information Input'!$H$30</f>
        <v>43555</v>
      </c>
      <c r="K314" s="655">
        <f>'Information Input'!$J$18</f>
        <v>2019</v>
      </c>
      <c r="L314" s="657" t="s">
        <v>365</v>
      </c>
      <c r="M314" s="658" t="s">
        <v>370</v>
      </c>
      <c r="N314" s="659" t="s">
        <v>462</v>
      </c>
      <c r="O314" s="660" t="s">
        <v>446</v>
      </c>
      <c r="P314" s="655">
        <v>20</v>
      </c>
      <c r="Q314" s="667" t="s">
        <v>542</v>
      </c>
      <c r="R314" s="659" t="s">
        <v>151</v>
      </c>
      <c r="S314" s="661">
        <f>'Report 1'!$G$18</f>
        <v>0</v>
      </c>
      <c r="T314" s="662">
        <f>'Report 1'!$G$40</f>
        <v>0</v>
      </c>
      <c r="U314" s="663">
        <f>'Report 1'!$G$126</f>
        <v>0</v>
      </c>
    </row>
    <row r="315" spans="2:21">
      <c r="B315" s="653" t="s">
        <v>463</v>
      </c>
      <c r="C315" s="654">
        <v>1</v>
      </c>
      <c r="D315" s="655" t="str">
        <f>'Information Input'!$M$14</f>
        <v xml:space="preserve">      -      </v>
      </c>
      <c r="E315" s="655" t="s">
        <v>28</v>
      </c>
      <c r="F315" s="656">
        <f>'Information Input'!$H$33</f>
        <v>43466</v>
      </c>
      <c r="G315" s="656">
        <f>'Information Input'!$H$34</f>
        <v>43555</v>
      </c>
      <c r="H315" s="656">
        <f>'Information Input'!$H$35</f>
        <v>43555</v>
      </c>
      <c r="I315" s="655" t="str">
        <f>'Information Input'!$J$22</f>
        <v>Quarterly</v>
      </c>
      <c r="J315" s="656">
        <f>'Information Input'!$H$30</f>
        <v>43555</v>
      </c>
      <c r="K315" s="655">
        <f>'Information Input'!$J$18</f>
        <v>2019</v>
      </c>
      <c r="L315" s="657" t="s">
        <v>365</v>
      </c>
      <c r="M315" s="658" t="s">
        <v>370</v>
      </c>
      <c r="N315" s="659" t="s">
        <v>462</v>
      </c>
      <c r="O315" s="660" t="s">
        <v>446</v>
      </c>
      <c r="P315" s="655">
        <v>21</v>
      </c>
      <c r="Q315" s="667" t="s">
        <v>543</v>
      </c>
      <c r="R315" s="659" t="s">
        <v>151</v>
      </c>
      <c r="S315" s="661">
        <f>'Report 1'!$G$18</f>
        <v>0</v>
      </c>
      <c r="T315" s="662">
        <f>'Report 1'!$G$41</f>
        <v>0</v>
      </c>
      <c r="U315" s="663">
        <f>'Report 1'!$G$127</f>
        <v>0</v>
      </c>
    </row>
    <row r="316" spans="2:21">
      <c r="B316" s="653" t="s">
        <v>463</v>
      </c>
      <c r="C316" s="654">
        <v>1</v>
      </c>
      <c r="D316" s="655" t="str">
        <f>'Information Input'!$M$14</f>
        <v xml:space="preserve">      -      </v>
      </c>
      <c r="E316" s="655" t="s">
        <v>28</v>
      </c>
      <c r="F316" s="656">
        <f>'Information Input'!$H$33</f>
        <v>43466</v>
      </c>
      <c r="G316" s="656">
        <f>'Information Input'!$H$34</f>
        <v>43555</v>
      </c>
      <c r="H316" s="656">
        <f>'Information Input'!$H$35</f>
        <v>43555</v>
      </c>
      <c r="I316" s="655" t="str">
        <f>'Information Input'!$J$22</f>
        <v>Quarterly</v>
      </c>
      <c r="J316" s="656">
        <f>'Information Input'!$H$30</f>
        <v>43555</v>
      </c>
      <c r="K316" s="655">
        <f>'Information Input'!$J$18</f>
        <v>2019</v>
      </c>
      <c r="L316" s="657" t="s">
        <v>365</v>
      </c>
      <c r="M316" s="658" t="s">
        <v>370</v>
      </c>
      <c r="N316" s="659" t="s">
        <v>462</v>
      </c>
      <c r="O316" s="660" t="s">
        <v>446</v>
      </c>
      <c r="P316" s="655">
        <v>22</v>
      </c>
      <c r="Q316" s="667" t="s">
        <v>544</v>
      </c>
      <c r="R316" s="659" t="s">
        <v>150</v>
      </c>
      <c r="S316" s="661">
        <f>'Report 1'!$G$18</f>
        <v>0</v>
      </c>
      <c r="T316" s="662">
        <f>'Report 1'!$G$42</f>
        <v>0</v>
      </c>
      <c r="U316" s="663">
        <f>'Report 1'!$G$128</f>
        <v>0</v>
      </c>
    </row>
    <row r="317" spans="2:21">
      <c r="B317" s="653" t="s">
        <v>463</v>
      </c>
      <c r="C317" s="654">
        <v>1</v>
      </c>
      <c r="D317" s="655" t="str">
        <f>'Information Input'!$M$14</f>
        <v xml:space="preserve">      -      </v>
      </c>
      <c r="E317" s="655" t="s">
        <v>28</v>
      </c>
      <c r="F317" s="656">
        <f>'Information Input'!$H$33</f>
        <v>43466</v>
      </c>
      <c r="G317" s="656">
        <f>'Information Input'!$H$34</f>
        <v>43555</v>
      </c>
      <c r="H317" s="656">
        <f>'Information Input'!$H$35</f>
        <v>43555</v>
      </c>
      <c r="I317" s="655" t="str">
        <f>'Information Input'!$J$22</f>
        <v>Quarterly</v>
      </c>
      <c r="J317" s="656">
        <f>'Information Input'!$H$30</f>
        <v>43555</v>
      </c>
      <c r="K317" s="655">
        <f>'Information Input'!$J$18</f>
        <v>2019</v>
      </c>
      <c r="L317" s="657" t="s">
        <v>365</v>
      </c>
      <c r="M317" s="658" t="s">
        <v>370</v>
      </c>
      <c r="N317" s="659" t="s">
        <v>462</v>
      </c>
      <c r="O317" s="660" t="s">
        <v>446</v>
      </c>
      <c r="P317" s="655">
        <v>23</v>
      </c>
      <c r="Q317" s="667" t="s">
        <v>545</v>
      </c>
      <c r="R317" s="659" t="s">
        <v>150</v>
      </c>
      <c r="S317" s="661">
        <f>'Report 1'!$G$18</f>
        <v>0</v>
      </c>
      <c r="T317" s="662">
        <f>'Report 1'!$G$43</f>
        <v>0</v>
      </c>
      <c r="U317" s="663">
        <f>'Report 1'!$G$129</f>
        <v>0</v>
      </c>
    </row>
    <row r="318" spans="2:21">
      <c r="B318" s="653" t="s">
        <v>463</v>
      </c>
      <c r="C318" s="654">
        <v>1</v>
      </c>
      <c r="D318" s="655" t="str">
        <f>'Information Input'!$M$14</f>
        <v xml:space="preserve">      -      </v>
      </c>
      <c r="E318" s="655" t="s">
        <v>28</v>
      </c>
      <c r="F318" s="656">
        <f>'Information Input'!$H$33</f>
        <v>43466</v>
      </c>
      <c r="G318" s="656">
        <f>'Information Input'!$H$34</f>
        <v>43555</v>
      </c>
      <c r="H318" s="656">
        <f>'Information Input'!$H$35</f>
        <v>43555</v>
      </c>
      <c r="I318" s="655" t="str">
        <f>'Information Input'!$J$22</f>
        <v>Quarterly</v>
      </c>
      <c r="J318" s="656">
        <f>'Information Input'!$H$30</f>
        <v>43555</v>
      </c>
      <c r="K318" s="655">
        <f>'Information Input'!$J$18</f>
        <v>2019</v>
      </c>
      <c r="L318" s="657" t="s">
        <v>365</v>
      </c>
      <c r="M318" s="658" t="s">
        <v>370</v>
      </c>
      <c r="N318" s="659" t="s">
        <v>462</v>
      </c>
      <c r="O318" s="660" t="s">
        <v>446</v>
      </c>
      <c r="P318" s="655">
        <v>24</v>
      </c>
      <c r="Q318" s="667" t="s">
        <v>546</v>
      </c>
      <c r="R318" s="659" t="s">
        <v>156</v>
      </c>
      <c r="S318" s="661">
        <f>'Report 1'!$G$18</f>
        <v>0</v>
      </c>
      <c r="T318" s="662">
        <f>'Report 1'!$G$44</f>
        <v>0</v>
      </c>
      <c r="U318" s="663">
        <f>'Report 1'!$G$130</f>
        <v>0</v>
      </c>
    </row>
    <row r="319" spans="2:21">
      <c r="B319" s="653" t="s">
        <v>463</v>
      </c>
      <c r="C319" s="654">
        <v>1</v>
      </c>
      <c r="D319" s="655" t="str">
        <f>'Information Input'!$M$14</f>
        <v xml:space="preserve">      -      </v>
      </c>
      <c r="E319" s="655" t="s">
        <v>28</v>
      </c>
      <c r="F319" s="656">
        <f>'Information Input'!$H$33</f>
        <v>43466</v>
      </c>
      <c r="G319" s="656">
        <f>'Information Input'!$H$34</f>
        <v>43555</v>
      </c>
      <c r="H319" s="656">
        <f>'Information Input'!$H$35</f>
        <v>43555</v>
      </c>
      <c r="I319" s="655" t="str">
        <f>'Information Input'!$J$22</f>
        <v>Quarterly</v>
      </c>
      <c r="J319" s="656">
        <f>'Information Input'!$H$30</f>
        <v>43555</v>
      </c>
      <c r="K319" s="655">
        <f>'Information Input'!$J$18</f>
        <v>2019</v>
      </c>
      <c r="L319" s="657" t="s">
        <v>365</v>
      </c>
      <c r="M319" s="658" t="s">
        <v>370</v>
      </c>
      <c r="N319" s="659" t="s">
        <v>462</v>
      </c>
      <c r="O319" s="660" t="s">
        <v>446</v>
      </c>
      <c r="P319" s="655">
        <v>25</v>
      </c>
      <c r="Q319" s="667" t="s">
        <v>547</v>
      </c>
      <c r="R319" s="659" t="s">
        <v>156</v>
      </c>
      <c r="S319" s="661">
        <f>'Report 1'!$G$18</f>
        <v>0</v>
      </c>
      <c r="T319" s="662">
        <f>'Report 1'!$G$45</f>
        <v>0</v>
      </c>
      <c r="U319" s="663">
        <f>'Report 1'!$G$131</f>
        <v>0</v>
      </c>
    </row>
    <row r="320" spans="2:21">
      <c r="B320" s="653" t="s">
        <v>463</v>
      </c>
      <c r="C320" s="654">
        <v>1</v>
      </c>
      <c r="D320" s="655" t="str">
        <f>'Information Input'!$M$14</f>
        <v xml:space="preserve">      -      </v>
      </c>
      <c r="E320" s="655" t="s">
        <v>28</v>
      </c>
      <c r="F320" s="656">
        <f>'Information Input'!$H$33</f>
        <v>43466</v>
      </c>
      <c r="G320" s="656">
        <f>'Information Input'!$H$34</f>
        <v>43555</v>
      </c>
      <c r="H320" s="656">
        <f>'Information Input'!$H$35</f>
        <v>43555</v>
      </c>
      <c r="I320" s="655" t="str">
        <f>'Information Input'!$J$22</f>
        <v>Quarterly</v>
      </c>
      <c r="J320" s="656">
        <f>'Information Input'!$H$30</f>
        <v>43555</v>
      </c>
      <c r="K320" s="655">
        <f>'Information Input'!$J$18</f>
        <v>2019</v>
      </c>
      <c r="L320" s="657" t="s">
        <v>365</v>
      </c>
      <c r="M320" s="658" t="s">
        <v>370</v>
      </c>
      <c r="N320" s="659" t="s">
        <v>462</v>
      </c>
      <c r="O320" s="660" t="s">
        <v>446</v>
      </c>
      <c r="P320" s="655">
        <v>26</v>
      </c>
      <c r="Q320" s="667" t="s">
        <v>233</v>
      </c>
      <c r="R320" s="659" t="s">
        <v>153</v>
      </c>
      <c r="S320" s="661">
        <f>'Report 1'!$G$18</f>
        <v>0</v>
      </c>
      <c r="T320" s="662">
        <f>'Report 1'!$G$46</f>
        <v>0</v>
      </c>
      <c r="U320" s="663">
        <f>'Report 1'!$G$132</f>
        <v>0</v>
      </c>
    </row>
    <row r="321" spans="2:21">
      <c r="B321" s="653" t="s">
        <v>463</v>
      </c>
      <c r="C321" s="654">
        <v>1</v>
      </c>
      <c r="D321" s="655" t="str">
        <f>'Information Input'!$M$14</f>
        <v xml:space="preserve">      -      </v>
      </c>
      <c r="E321" s="655" t="s">
        <v>28</v>
      </c>
      <c r="F321" s="656">
        <f>'Information Input'!$H$33</f>
        <v>43466</v>
      </c>
      <c r="G321" s="656">
        <f>'Information Input'!$H$34</f>
        <v>43555</v>
      </c>
      <c r="H321" s="656">
        <f>'Information Input'!$H$35</f>
        <v>43555</v>
      </c>
      <c r="I321" s="655" t="str">
        <f>'Information Input'!$J$22</f>
        <v>Quarterly</v>
      </c>
      <c r="J321" s="656">
        <f>'Information Input'!$H$30</f>
        <v>43555</v>
      </c>
      <c r="K321" s="655">
        <f>'Information Input'!$J$18</f>
        <v>2019</v>
      </c>
      <c r="L321" s="657" t="s">
        <v>365</v>
      </c>
      <c r="M321" s="658" t="s">
        <v>370</v>
      </c>
      <c r="N321" s="659" t="s">
        <v>462</v>
      </c>
      <c r="O321" s="660" t="s">
        <v>446</v>
      </c>
      <c r="P321" s="655">
        <v>27</v>
      </c>
      <c r="Q321" s="667" t="s">
        <v>165</v>
      </c>
      <c r="R321" s="659" t="s">
        <v>151</v>
      </c>
      <c r="S321" s="661">
        <f>'Report 1'!$G$18</f>
        <v>0</v>
      </c>
      <c r="T321" s="662">
        <f>'Report 1'!$G$47</f>
        <v>0</v>
      </c>
      <c r="U321" s="663">
        <f>'Report 1'!$G$133</f>
        <v>0</v>
      </c>
    </row>
    <row r="322" spans="2:21">
      <c r="B322" s="653" t="s">
        <v>463</v>
      </c>
      <c r="C322" s="654">
        <v>1</v>
      </c>
      <c r="D322" s="655" t="str">
        <f>'Information Input'!$M$14</f>
        <v xml:space="preserve">      -      </v>
      </c>
      <c r="E322" s="655" t="s">
        <v>28</v>
      </c>
      <c r="F322" s="656">
        <f>'Information Input'!$H$33</f>
        <v>43466</v>
      </c>
      <c r="G322" s="656">
        <f>'Information Input'!$H$34</f>
        <v>43555</v>
      </c>
      <c r="H322" s="656">
        <f>'Information Input'!$H$35</f>
        <v>43555</v>
      </c>
      <c r="I322" s="655" t="str">
        <f>'Information Input'!$J$22</f>
        <v>Quarterly</v>
      </c>
      <c r="J322" s="656">
        <f>'Information Input'!$H$30</f>
        <v>43555</v>
      </c>
      <c r="K322" s="655">
        <f>'Information Input'!$J$18</f>
        <v>2019</v>
      </c>
      <c r="L322" s="657" t="s">
        <v>365</v>
      </c>
      <c r="M322" s="658" t="s">
        <v>370</v>
      </c>
      <c r="N322" s="659" t="s">
        <v>462</v>
      </c>
      <c r="O322" s="660" t="s">
        <v>446</v>
      </c>
      <c r="P322" s="655">
        <v>28</v>
      </c>
      <c r="Q322" s="667" t="s">
        <v>548</v>
      </c>
      <c r="R322" s="659" t="s">
        <v>151</v>
      </c>
      <c r="S322" s="661">
        <f>'Report 1'!$G$18</f>
        <v>0</v>
      </c>
      <c r="T322" s="662">
        <f>'Report 1'!$G$48</f>
        <v>0</v>
      </c>
      <c r="U322" s="663">
        <f>'Report 1'!$G$134</f>
        <v>0</v>
      </c>
    </row>
    <row r="323" spans="2:21">
      <c r="B323" s="653" t="s">
        <v>463</v>
      </c>
      <c r="C323" s="654">
        <v>1</v>
      </c>
      <c r="D323" s="655" t="str">
        <f>'Information Input'!$M$14</f>
        <v xml:space="preserve">      -      </v>
      </c>
      <c r="E323" s="655" t="s">
        <v>28</v>
      </c>
      <c r="F323" s="656">
        <f>'Information Input'!$H$33</f>
        <v>43466</v>
      </c>
      <c r="G323" s="656">
        <f>'Information Input'!$H$34</f>
        <v>43555</v>
      </c>
      <c r="H323" s="656">
        <f>'Information Input'!$H$35</f>
        <v>43555</v>
      </c>
      <c r="I323" s="655" t="str">
        <f>'Information Input'!$J$22</f>
        <v>Quarterly</v>
      </c>
      <c r="J323" s="656">
        <f>'Information Input'!$H$30</f>
        <v>43555</v>
      </c>
      <c r="K323" s="655">
        <f>'Information Input'!$J$18</f>
        <v>2019</v>
      </c>
      <c r="L323" s="657" t="s">
        <v>365</v>
      </c>
      <c r="M323" s="658" t="s">
        <v>370</v>
      </c>
      <c r="N323" s="659" t="s">
        <v>462</v>
      </c>
      <c r="O323" s="660" t="s">
        <v>446</v>
      </c>
      <c r="P323" s="655">
        <v>29</v>
      </c>
      <c r="Q323" s="667" t="s">
        <v>549</v>
      </c>
      <c r="R323" s="659" t="s">
        <v>158</v>
      </c>
      <c r="S323" s="661">
        <f>'Report 1'!$G$18</f>
        <v>0</v>
      </c>
      <c r="T323" s="662">
        <f>'Report 1'!$G$49</f>
        <v>0</v>
      </c>
      <c r="U323" s="663">
        <f>'Report 1'!$G$135</f>
        <v>0</v>
      </c>
    </row>
    <row r="324" spans="2:21">
      <c r="B324" s="653" t="s">
        <v>463</v>
      </c>
      <c r="C324" s="654">
        <v>1</v>
      </c>
      <c r="D324" s="655" t="str">
        <f>'Information Input'!$M$14</f>
        <v xml:space="preserve">      -      </v>
      </c>
      <c r="E324" s="655" t="s">
        <v>28</v>
      </c>
      <c r="F324" s="656">
        <f>'Information Input'!$H$33</f>
        <v>43466</v>
      </c>
      <c r="G324" s="656">
        <f>'Information Input'!$H$34</f>
        <v>43555</v>
      </c>
      <c r="H324" s="656">
        <f>'Information Input'!$H$35</f>
        <v>43555</v>
      </c>
      <c r="I324" s="655" t="str">
        <f>'Information Input'!$J$22</f>
        <v>Quarterly</v>
      </c>
      <c r="J324" s="656">
        <f>'Information Input'!$H$30</f>
        <v>43555</v>
      </c>
      <c r="K324" s="655">
        <f>'Information Input'!$J$18</f>
        <v>2019</v>
      </c>
      <c r="L324" s="657" t="s">
        <v>365</v>
      </c>
      <c r="M324" s="658" t="s">
        <v>370</v>
      </c>
      <c r="N324" s="659" t="s">
        <v>462</v>
      </c>
      <c r="O324" s="660" t="s">
        <v>446</v>
      </c>
      <c r="P324" s="655">
        <v>30</v>
      </c>
      <c r="Q324" s="667" t="s">
        <v>111</v>
      </c>
      <c r="R324" s="659" t="s">
        <v>158</v>
      </c>
      <c r="S324" s="661">
        <f>'Report 1'!$G$18</f>
        <v>0</v>
      </c>
      <c r="T324" s="662">
        <f>'Report 1'!$G$50</f>
        <v>0</v>
      </c>
      <c r="U324" s="663">
        <f>'Report 1'!$G$136</f>
        <v>0</v>
      </c>
    </row>
    <row r="325" spans="2:21">
      <c r="B325" s="653" t="s">
        <v>463</v>
      </c>
      <c r="C325" s="654">
        <v>1</v>
      </c>
      <c r="D325" s="655" t="str">
        <f>'Information Input'!$M$14</f>
        <v xml:space="preserve">      -      </v>
      </c>
      <c r="E325" s="655" t="s">
        <v>28</v>
      </c>
      <c r="F325" s="656">
        <f>'Information Input'!$H$33</f>
        <v>43466</v>
      </c>
      <c r="G325" s="656">
        <f>'Information Input'!$H$34</f>
        <v>43555</v>
      </c>
      <c r="H325" s="656">
        <f>'Information Input'!$H$35</f>
        <v>43555</v>
      </c>
      <c r="I325" s="655" t="str">
        <f>'Information Input'!$J$22</f>
        <v>Quarterly</v>
      </c>
      <c r="J325" s="656">
        <f>'Information Input'!$H$30</f>
        <v>43555</v>
      </c>
      <c r="K325" s="655">
        <f>'Information Input'!$J$18</f>
        <v>2019</v>
      </c>
      <c r="L325" s="657" t="s">
        <v>365</v>
      </c>
      <c r="M325" s="658" t="s">
        <v>370</v>
      </c>
      <c r="N325" s="659" t="s">
        <v>462</v>
      </c>
      <c r="O325" s="660" t="s">
        <v>446</v>
      </c>
      <c r="P325" s="655">
        <v>31</v>
      </c>
      <c r="Q325" s="667" t="s">
        <v>550</v>
      </c>
      <c r="R325" s="659" t="s">
        <v>156</v>
      </c>
      <c r="S325" s="661">
        <f>'Report 1'!$G$18</f>
        <v>0</v>
      </c>
      <c r="T325" s="662">
        <f>'Report 1'!$G$51</f>
        <v>0</v>
      </c>
      <c r="U325" s="663">
        <f>'Report 1'!$G$137</f>
        <v>0</v>
      </c>
    </row>
    <row r="326" spans="2:21">
      <c r="B326" s="653" t="s">
        <v>463</v>
      </c>
      <c r="C326" s="654">
        <v>1</v>
      </c>
      <c r="D326" s="655" t="str">
        <f>'Information Input'!$M$14</f>
        <v xml:space="preserve">      -      </v>
      </c>
      <c r="E326" s="655" t="s">
        <v>28</v>
      </c>
      <c r="F326" s="656">
        <f>'Information Input'!$H$33</f>
        <v>43466</v>
      </c>
      <c r="G326" s="656">
        <f>'Information Input'!$H$34</f>
        <v>43555</v>
      </c>
      <c r="H326" s="656">
        <f>'Information Input'!$H$35</f>
        <v>43555</v>
      </c>
      <c r="I326" s="655" t="str">
        <f>'Information Input'!$J$22</f>
        <v>Quarterly</v>
      </c>
      <c r="J326" s="656">
        <f>'Information Input'!$H$30</f>
        <v>43555</v>
      </c>
      <c r="K326" s="655">
        <f>'Information Input'!$J$18</f>
        <v>2019</v>
      </c>
      <c r="L326" s="657" t="s">
        <v>365</v>
      </c>
      <c r="M326" s="658" t="s">
        <v>370</v>
      </c>
      <c r="N326" s="659" t="s">
        <v>462</v>
      </c>
      <c r="O326" s="660" t="s">
        <v>446</v>
      </c>
      <c r="P326" s="655">
        <v>32</v>
      </c>
      <c r="Q326" s="667" t="s">
        <v>551</v>
      </c>
      <c r="R326" s="659" t="s">
        <v>158</v>
      </c>
      <c r="S326" s="661">
        <f>'Report 1'!$G$18</f>
        <v>0</v>
      </c>
      <c r="T326" s="662">
        <f>'Report 1'!$G$52</f>
        <v>0</v>
      </c>
      <c r="U326" s="663">
        <f>'Report 1'!$G$138</f>
        <v>0</v>
      </c>
    </row>
    <row r="327" spans="2:21">
      <c r="B327" s="653" t="s">
        <v>463</v>
      </c>
      <c r="C327" s="654">
        <v>1</v>
      </c>
      <c r="D327" s="655" t="str">
        <f>'Information Input'!$M$14</f>
        <v xml:space="preserve">      -      </v>
      </c>
      <c r="E327" s="655" t="s">
        <v>28</v>
      </c>
      <c r="F327" s="656">
        <f>'Information Input'!$H$33</f>
        <v>43466</v>
      </c>
      <c r="G327" s="656">
        <f>'Information Input'!$H$34</f>
        <v>43555</v>
      </c>
      <c r="H327" s="656">
        <f>'Information Input'!$H$35</f>
        <v>43555</v>
      </c>
      <c r="I327" s="655" t="str">
        <f>'Information Input'!$J$22</f>
        <v>Quarterly</v>
      </c>
      <c r="J327" s="656">
        <f>'Information Input'!$H$30</f>
        <v>43555</v>
      </c>
      <c r="K327" s="655">
        <f>'Information Input'!$J$18</f>
        <v>2019</v>
      </c>
      <c r="L327" s="657" t="s">
        <v>365</v>
      </c>
      <c r="M327" s="658" t="s">
        <v>370</v>
      </c>
      <c r="N327" s="659" t="s">
        <v>462</v>
      </c>
      <c r="O327" s="660" t="s">
        <v>446</v>
      </c>
      <c r="P327" s="655">
        <v>33</v>
      </c>
      <c r="Q327" s="667" t="s">
        <v>112</v>
      </c>
      <c r="R327" s="659" t="s">
        <v>156</v>
      </c>
      <c r="S327" s="661">
        <f>'Report 1'!$G$18</f>
        <v>0</v>
      </c>
      <c r="T327" s="662">
        <f>'Report 1'!$G$53</f>
        <v>0</v>
      </c>
      <c r="U327" s="663">
        <f>'Report 1'!$G$139</f>
        <v>0</v>
      </c>
    </row>
    <row r="328" spans="2:21">
      <c r="B328" s="653" t="s">
        <v>463</v>
      </c>
      <c r="C328" s="654">
        <v>1</v>
      </c>
      <c r="D328" s="655" t="str">
        <f>'Information Input'!$M$14</f>
        <v xml:space="preserve">      -      </v>
      </c>
      <c r="E328" s="655" t="s">
        <v>28</v>
      </c>
      <c r="F328" s="656">
        <f>'Information Input'!$H$33</f>
        <v>43466</v>
      </c>
      <c r="G328" s="656">
        <f>'Information Input'!$H$34</f>
        <v>43555</v>
      </c>
      <c r="H328" s="656">
        <f>'Information Input'!$H$35</f>
        <v>43555</v>
      </c>
      <c r="I328" s="655" t="str">
        <f>'Information Input'!$J$22</f>
        <v>Quarterly</v>
      </c>
      <c r="J328" s="656">
        <f>'Information Input'!$H$30</f>
        <v>43555</v>
      </c>
      <c r="K328" s="655">
        <f>'Information Input'!$J$18</f>
        <v>2019</v>
      </c>
      <c r="L328" s="657" t="s">
        <v>365</v>
      </c>
      <c r="M328" s="658" t="s">
        <v>370</v>
      </c>
      <c r="N328" s="659" t="s">
        <v>462</v>
      </c>
      <c r="O328" s="660" t="s">
        <v>446</v>
      </c>
      <c r="P328" s="655">
        <v>34</v>
      </c>
      <c r="Q328" s="667" t="s">
        <v>113</v>
      </c>
      <c r="R328" s="659" t="s">
        <v>158</v>
      </c>
      <c r="S328" s="661">
        <f>'Report 1'!$G$18</f>
        <v>0</v>
      </c>
      <c r="T328" s="662">
        <f>'Report 1'!$G$54</f>
        <v>0</v>
      </c>
      <c r="U328" s="663">
        <f>'Report 1'!$G$140</f>
        <v>0</v>
      </c>
    </row>
    <row r="329" spans="2:21">
      <c r="B329" s="653" t="s">
        <v>463</v>
      </c>
      <c r="C329" s="654">
        <v>1</v>
      </c>
      <c r="D329" s="655" t="str">
        <f>'Information Input'!$M$14</f>
        <v xml:space="preserve">      -      </v>
      </c>
      <c r="E329" s="655" t="s">
        <v>28</v>
      </c>
      <c r="F329" s="656">
        <f>'Information Input'!$H$33</f>
        <v>43466</v>
      </c>
      <c r="G329" s="656">
        <f>'Information Input'!$H$34</f>
        <v>43555</v>
      </c>
      <c r="H329" s="656">
        <f>'Information Input'!$H$35</f>
        <v>43555</v>
      </c>
      <c r="I329" s="655" t="str">
        <f>'Information Input'!$J$22</f>
        <v>Quarterly</v>
      </c>
      <c r="J329" s="656">
        <f>'Information Input'!$H$30</f>
        <v>43555</v>
      </c>
      <c r="K329" s="655">
        <f>'Information Input'!$J$18</f>
        <v>2019</v>
      </c>
      <c r="L329" s="657" t="s">
        <v>365</v>
      </c>
      <c r="M329" s="658" t="s">
        <v>370</v>
      </c>
      <c r="N329" s="659" t="s">
        <v>462</v>
      </c>
      <c r="O329" s="660" t="s">
        <v>446</v>
      </c>
      <c r="P329" s="655">
        <v>35</v>
      </c>
      <c r="Q329" s="667" t="s">
        <v>133</v>
      </c>
      <c r="R329" s="659" t="s">
        <v>151</v>
      </c>
      <c r="S329" s="661">
        <f>'Report 1'!$G$18</f>
        <v>0</v>
      </c>
      <c r="T329" s="662">
        <f>'Report 1'!$G$55</f>
        <v>0</v>
      </c>
      <c r="U329" s="663">
        <f>'Report 1'!$G$141</f>
        <v>0</v>
      </c>
    </row>
    <row r="330" spans="2:21">
      <c r="B330" s="653" t="s">
        <v>463</v>
      </c>
      <c r="C330" s="654">
        <v>1</v>
      </c>
      <c r="D330" s="655" t="str">
        <f>'Information Input'!$M$14</f>
        <v xml:space="preserve">      -      </v>
      </c>
      <c r="E330" s="655" t="s">
        <v>28</v>
      </c>
      <c r="F330" s="656">
        <f>'Information Input'!$H$33</f>
        <v>43466</v>
      </c>
      <c r="G330" s="656">
        <f>'Information Input'!$H$34</f>
        <v>43555</v>
      </c>
      <c r="H330" s="656">
        <f>'Information Input'!$H$35</f>
        <v>43555</v>
      </c>
      <c r="I330" s="655" t="str">
        <f>'Information Input'!$J$22</f>
        <v>Quarterly</v>
      </c>
      <c r="J330" s="656">
        <f>'Information Input'!$H$30</f>
        <v>43555</v>
      </c>
      <c r="K330" s="655">
        <f>'Information Input'!$J$18</f>
        <v>2019</v>
      </c>
      <c r="L330" s="657" t="s">
        <v>365</v>
      </c>
      <c r="M330" s="658" t="s">
        <v>370</v>
      </c>
      <c r="N330" s="659" t="s">
        <v>462</v>
      </c>
      <c r="O330" s="660" t="s">
        <v>446</v>
      </c>
      <c r="P330" s="655">
        <v>36</v>
      </c>
      <c r="Q330" s="667" t="s">
        <v>552</v>
      </c>
      <c r="R330" s="659" t="s">
        <v>151</v>
      </c>
      <c r="S330" s="661">
        <f>'Report 1'!$G$18</f>
        <v>0</v>
      </c>
      <c r="T330" s="662">
        <f>'Report 1'!$G$56</f>
        <v>0</v>
      </c>
      <c r="U330" s="663">
        <f>'Report 1'!$G$142</f>
        <v>0</v>
      </c>
    </row>
    <row r="331" spans="2:21">
      <c r="B331" s="653" t="s">
        <v>463</v>
      </c>
      <c r="C331" s="654">
        <v>1</v>
      </c>
      <c r="D331" s="655" t="str">
        <f>'Information Input'!$M$14</f>
        <v xml:space="preserve">      -      </v>
      </c>
      <c r="E331" s="655" t="s">
        <v>28</v>
      </c>
      <c r="F331" s="656">
        <f>'Information Input'!$H$33</f>
        <v>43466</v>
      </c>
      <c r="G331" s="656">
        <f>'Information Input'!$H$34</f>
        <v>43555</v>
      </c>
      <c r="H331" s="656">
        <f>'Information Input'!$H$35</f>
        <v>43555</v>
      </c>
      <c r="I331" s="655" t="str">
        <f>'Information Input'!$J$22</f>
        <v>Quarterly</v>
      </c>
      <c r="J331" s="656">
        <f>'Information Input'!$H$30</f>
        <v>43555</v>
      </c>
      <c r="K331" s="655">
        <f>'Information Input'!$J$18</f>
        <v>2019</v>
      </c>
      <c r="L331" s="657" t="s">
        <v>365</v>
      </c>
      <c r="M331" s="658" t="s">
        <v>370</v>
      </c>
      <c r="N331" s="659" t="s">
        <v>462</v>
      </c>
      <c r="O331" s="660" t="s">
        <v>446</v>
      </c>
      <c r="P331" s="655">
        <v>37</v>
      </c>
      <c r="Q331" s="667" t="s">
        <v>553</v>
      </c>
      <c r="R331" s="659" t="s">
        <v>152</v>
      </c>
      <c r="S331" s="661">
        <f>'Report 1'!$G$18</f>
        <v>0</v>
      </c>
      <c r="T331" s="662">
        <f>'Report 1'!$G$57</f>
        <v>0</v>
      </c>
      <c r="U331" s="663">
        <f>'Report 1'!$G$143</f>
        <v>0</v>
      </c>
    </row>
    <row r="332" spans="2:21">
      <c r="B332" s="653" t="s">
        <v>463</v>
      </c>
      <c r="C332" s="654">
        <v>1</v>
      </c>
      <c r="D332" s="655" t="str">
        <f>'Information Input'!$M$14</f>
        <v xml:space="preserve">      -      </v>
      </c>
      <c r="E332" s="655" t="s">
        <v>28</v>
      </c>
      <c r="F332" s="656">
        <f>'Information Input'!$H$33</f>
        <v>43466</v>
      </c>
      <c r="G332" s="656">
        <f>'Information Input'!$H$34</f>
        <v>43555</v>
      </c>
      <c r="H332" s="656">
        <f>'Information Input'!$H$35</f>
        <v>43555</v>
      </c>
      <c r="I332" s="655" t="str">
        <f>'Information Input'!$J$22</f>
        <v>Quarterly</v>
      </c>
      <c r="J332" s="656">
        <f>'Information Input'!$H$30</f>
        <v>43555</v>
      </c>
      <c r="K332" s="655">
        <f>'Information Input'!$J$18</f>
        <v>2019</v>
      </c>
      <c r="L332" s="657" t="s">
        <v>365</v>
      </c>
      <c r="M332" s="658" t="s">
        <v>370</v>
      </c>
      <c r="N332" s="659" t="s">
        <v>462</v>
      </c>
      <c r="O332" s="660" t="s">
        <v>446</v>
      </c>
      <c r="P332" s="655">
        <v>38</v>
      </c>
      <c r="Q332" s="667" t="s">
        <v>554</v>
      </c>
      <c r="R332" s="659" t="s">
        <v>156</v>
      </c>
      <c r="S332" s="661">
        <f>'Report 1'!$G$18</f>
        <v>0</v>
      </c>
      <c r="T332" s="662">
        <f>'Report 1'!$G$58</f>
        <v>0</v>
      </c>
      <c r="U332" s="663">
        <f>'Report 1'!$G$144</f>
        <v>0</v>
      </c>
    </row>
    <row r="333" spans="2:21">
      <c r="B333" s="653" t="s">
        <v>463</v>
      </c>
      <c r="C333" s="654">
        <v>1</v>
      </c>
      <c r="D333" s="655" t="str">
        <f>'Information Input'!$M$14</f>
        <v xml:space="preserve">      -      </v>
      </c>
      <c r="E333" s="655" t="s">
        <v>28</v>
      </c>
      <c r="F333" s="656">
        <f>'Information Input'!$H$33</f>
        <v>43466</v>
      </c>
      <c r="G333" s="656">
        <f>'Information Input'!$H$34</f>
        <v>43555</v>
      </c>
      <c r="H333" s="656">
        <f>'Information Input'!$H$35</f>
        <v>43555</v>
      </c>
      <c r="I333" s="655" t="str">
        <f>'Information Input'!$J$22</f>
        <v>Quarterly</v>
      </c>
      <c r="J333" s="656">
        <f>'Information Input'!$H$30</f>
        <v>43555</v>
      </c>
      <c r="K333" s="655">
        <f>'Information Input'!$J$18</f>
        <v>2019</v>
      </c>
      <c r="L333" s="657" t="s">
        <v>365</v>
      </c>
      <c r="M333" s="658" t="s">
        <v>370</v>
      </c>
      <c r="N333" s="659" t="s">
        <v>462</v>
      </c>
      <c r="O333" s="660" t="s">
        <v>446</v>
      </c>
      <c r="P333" s="655">
        <v>39</v>
      </c>
      <c r="Q333" s="659" t="s">
        <v>649</v>
      </c>
      <c r="R333" s="659" t="s">
        <v>156</v>
      </c>
      <c r="S333" s="661">
        <f>'Report 1'!$G$18</f>
        <v>0</v>
      </c>
      <c r="T333" s="662">
        <f>'Report 1'!$G$59</f>
        <v>0</v>
      </c>
      <c r="U333" s="663">
        <f>'Report 1'!$G$145</f>
        <v>0</v>
      </c>
    </row>
    <row r="334" spans="2:21">
      <c r="B334" s="653" t="s">
        <v>463</v>
      </c>
      <c r="C334" s="654">
        <v>1</v>
      </c>
      <c r="D334" s="655" t="str">
        <f>'Information Input'!$M$14</f>
        <v xml:space="preserve">      -      </v>
      </c>
      <c r="E334" s="655" t="s">
        <v>28</v>
      </c>
      <c r="F334" s="656">
        <f>'Information Input'!$H$33</f>
        <v>43466</v>
      </c>
      <c r="G334" s="656">
        <f>'Information Input'!$H$34</f>
        <v>43555</v>
      </c>
      <c r="H334" s="656">
        <f>'Information Input'!$H$35</f>
        <v>43555</v>
      </c>
      <c r="I334" s="655" t="str">
        <f>'Information Input'!$J$22</f>
        <v>Quarterly</v>
      </c>
      <c r="J334" s="656">
        <f>'Information Input'!$H$30</f>
        <v>43555</v>
      </c>
      <c r="K334" s="655">
        <f>'Information Input'!$J$18</f>
        <v>2019</v>
      </c>
      <c r="L334" s="657" t="s">
        <v>365</v>
      </c>
      <c r="M334" s="658" t="s">
        <v>370</v>
      </c>
      <c r="N334" s="659" t="s">
        <v>462</v>
      </c>
      <c r="O334" s="660" t="s">
        <v>446</v>
      </c>
      <c r="P334" s="655">
        <v>40</v>
      </c>
      <c r="Q334" s="659" t="s">
        <v>650</v>
      </c>
      <c r="R334" s="659" t="s">
        <v>158</v>
      </c>
      <c r="S334" s="661">
        <f>'Report 1'!$G$18</f>
        <v>0</v>
      </c>
      <c r="T334" s="662">
        <f>'Report 1'!$G$60</f>
        <v>0</v>
      </c>
      <c r="U334" s="663">
        <f>'Report 1'!$G$146</f>
        <v>0</v>
      </c>
    </row>
    <row r="335" spans="2:21">
      <c r="B335" s="653" t="s">
        <v>463</v>
      </c>
      <c r="C335" s="654">
        <v>1</v>
      </c>
      <c r="D335" s="655" t="str">
        <f>'Information Input'!$M$14</f>
        <v xml:space="preserve">      -      </v>
      </c>
      <c r="E335" s="655" t="s">
        <v>28</v>
      </c>
      <c r="F335" s="656">
        <f>'Information Input'!$H$33</f>
        <v>43466</v>
      </c>
      <c r="G335" s="656">
        <f>'Information Input'!$H$34</f>
        <v>43555</v>
      </c>
      <c r="H335" s="656">
        <f>'Information Input'!$H$35</f>
        <v>43555</v>
      </c>
      <c r="I335" s="655" t="str">
        <f>'Information Input'!$J$22</f>
        <v>Quarterly</v>
      </c>
      <c r="J335" s="656">
        <f>'Information Input'!$H$30</f>
        <v>43555</v>
      </c>
      <c r="K335" s="655">
        <f>'Information Input'!$J$18</f>
        <v>2019</v>
      </c>
      <c r="L335" s="657" t="s">
        <v>365</v>
      </c>
      <c r="M335" s="658" t="s">
        <v>370</v>
      </c>
      <c r="N335" s="659" t="s">
        <v>462</v>
      </c>
      <c r="O335" s="660" t="s">
        <v>446</v>
      </c>
      <c r="P335" s="655">
        <v>41</v>
      </c>
      <c r="Q335" s="659" t="s">
        <v>651</v>
      </c>
      <c r="R335" s="659" t="s">
        <v>158</v>
      </c>
      <c r="S335" s="661">
        <f>'Report 1'!$G$18</f>
        <v>0</v>
      </c>
      <c r="T335" s="662">
        <f>'Report 1'!$G$61</f>
        <v>0</v>
      </c>
      <c r="U335" s="663">
        <f>'Report 1'!$G$147</f>
        <v>0</v>
      </c>
    </row>
    <row r="336" spans="2:21">
      <c r="B336" s="653" t="s">
        <v>463</v>
      </c>
      <c r="C336" s="654">
        <v>1</v>
      </c>
      <c r="D336" s="655" t="str">
        <f>'Information Input'!$M$14</f>
        <v xml:space="preserve">      -      </v>
      </c>
      <c r="E336" s="655" t="s">
        <v>28</v>
      </c>
      <c r="F336" s="656">
        <f>'Information Input'!$H$33</f>
        <v>43466</v>
      </c>
      <c r="G336" s="656">
        <f>'Information Input'!$H$34</f>
        <v>43555</v>
      </c>
      <c r="H336" s="656">
        <f>'Information Input'!$H$35</f>
        <v>43555</v>
      </c>
      <c r="I336" s="655" t="str">
        <f>'Information Input'!$J$22</f>
        <v>Quarterly</v>
      </c>
      <c r="J336" s="656">
        <f>'Information Input'!$H$30</f>
        <v>43555</v>
      </c>
      <c r="K336" s="655">
        <f>'Information Input'!$J$18</f>
        <v>2019</v>
      </c>
      <c r="L336" s="657" t="s">
        <v>365</v>
      </c>
      <c r="M336" s="658" t="s">
        <v>370</v>
      </c>
      <c r="N336" s="659" t="s">
        <v>462</v>
      </c>
      <c r="O336" s="660" t="s">
        <v>446</v>
      </c>
      <c r="P336" s="655">
        <v>42</v>
      </c>
      <c r="Q336" s="667" t="s">
        <v>617</v>
      </c>
      <c r="R336" s="659" t="s">
        <v>156</v>
      </c>
      <c r="S336" s="661">
        <f>'Report 1'!$G$18</f>
        <v>0</v>
      </c>
      <c r="T336" s="662">
        <f>'Report 1'!$G$62</f>
        <v>0</v>
      </c>
      <c r="U336" s="663">
        <f>'Report 1'!$G$148</f>
        <v>0</v>
      </c>
    </row>
    <row r="337" spans="2:21">
      <c r="B337" s="653" t="s">
        <v>463</v>
      </c>
      <c r="C337" s="654">
        <v>1</v>
      </c>
      <c r="D337" s="655" t="str">
        <f>'Information Input'!$M$14</f>
        <v xml:space="preserve">      -      </v>
      </c>
      <c r="E337" s="655" t="s">
        <v>28</v>
      </c>
      <c r="F337" s="656">
        <f>'Information Input'!$H$33</f>
        <v>43466</v>
      </c>
      <c r="G337" s="656">
        <f>'Information Input'!$H$34</f>
        <v>43555</v>
      </c>
      <c r="H337" s="656">
        <f>'Information Input'!$H$35</f>
        <v>43555</v>
      </c>
      <c r="I337" s="655" t="str">
        <f>'Information Input'!$J$22</f>
        <v>Quarterly</v>
      </c>
      <c r="J337" s="656">
        <f>'Information Input'!$H$30</f>
        <v>43555</v>
      </c>
      <c r="K337" s="655">
        <f>'Information Input'!$J$18</f>
        <v>2019</v>
      </c>
      <c r="L337" s="657" t="s">
        <v>365</v>
      </c>
      <c r="M337" s="658" t="s">
        <v>370</v>
      </c>
      <c r="N337" s="659" t="s">
        <v>462</v>
      </c>
      <c r="O337" s="660" t="s">
        <v>446</v>
      </c>
      <c r="P337" s="655">
        <v>43</v>
      </c>
      <c r="Q337" s="667" t="s">
        <v>644</v>
      </c>
      <c r="R337" s="659" t="s">
        <v>156</v>
      </c>
      <c r="S337" s="661">
        <f>'Report 1'!$G$18</f>
        <v>0</v>
      </c>
      <c r="T337" s="662">
        <f>'Report 1'!$G$63</f>
        <v>0</v>
      </c>
      <c r="U337" s="663">
        <f>'Report 1'!$G$149</f>
        <v>0</v>
      </c>
    </row>
    <row r="338" spans="2:21">
      <c r="B338" s="653" t="s">
        <v>463</v>
      </c>
      <c r="C338" s="654">
        <v>1</v>
      </c>
      <c r="D338" s="655" t="str">
        <f>'Information Input'!$M$14</f>
        <v xml:space="preserve">      -      </v>
      </c>
      <c r="E338" s="655" t="s">
        <v>28</v>
      </c>
      <c r="F338" s="656">
        <f>'Information Input'!$H$33</f>
        <v>43466</v>
      </c>
      <c r="G338" s="656">
        <f>'Information Input'!$H$34</f>
        <v>43555</v>
      </c>
      <c r="H338" s="656">
        <f>'Information Input'!$H$35</f>
        <v>43555</v>
      </c>
      <c r="I338" s="655" t="str">
        <f>'Information Input'!$J$22</f>
        <v>Quarterly</v>
      </c>
      <c r="J338" s="656">
        <f>'Information Input'!$H$30</f>
        <v>43555</v>
      </c>
      <c r="K338" s="655">
        <f>'Information Input'!$J$18</f>
        <v>2019</v>
      </c>
      <c r="L338" s="657" t="s">
        <v>365</v>
      </c>
      <c r="M338" s="658" t="s">
        <v>370</v>
      </c>
      <c r="N338" s="659" t="s">
        <v>462</v>
      </c>
      <c r="O338" s="660" t="s">
        <v>449</v>
      </c>
      <c r="P338" s="655">
        <v>44</v>
      </c>
      <c r="Q338" s="659" t="s">
        <v>363</v>
      </c>
      <c r="R338" s="659" t="s">
        <v>268</v>
      </c>
      <c r="S338" s="661">
        <f>'Report 1'!$G$18</f>
        <v>0</v>
      </c>
      <c r="T338" s="662">
        <f>'Report 1'!$G$64</f>
        <v>0</v>
      </c>
      <c r="U338" s="663">
        <f>'Report 1'!$G$150</f>
        <v>0</v>
      </c>
    </row>
    <row r="339" spans="2:21">
      <c r="B339" s="653" t="s">
        <v>463</v>
      </c>
      <c r="C339" s="654">
        <v>1</v>
      </c>
      <c r="D339" s="655" t="str">
        <f>'Information Input'!$M$14</f>
        <v xml:space="preserve">      -      </v>
      </c>
      <c r="E339" s="655" t="s">
        <v>28</v>
      </c>
      <c r="F339" s="656">
        <f>'Information Input'!$H$33</f>
        <v>43466</v>
      </c>
      <c r="G339" s="656">
        <f>'Information Input'!$H$34</f>
        <v>43555</v>
      </c>
      <c r="H339" s="656">
        <f>'Information Input'!$H$35</f>
        <v>43555</v>
      </c>
      <c r="I339" s="655" t="str">
        <f>'Information Input'!$J$22</f>
        <v>Quarterly</v>
      </c>
      <c r="J339" s="656">
        <f>'Information Input'!$H$30</f>
        <v>43555</v>
      </c>
      <c r="K339" s="655">
        <f>'Information Input'!$J$18</f>
        <v>2019</v>
      </c>
      <c r="L339" s="657" t="s">
        <v>365</v>
      </c>
      <c r="M339" s="658" t="s">
        <v>370</v>
      </c>
      <c r="N339" s="659" t="s">
        <v>462</v>
      </c>
      <c r="O339" s="660" t="s">
        <v>450</v>
      </c>
      <c r="P339" s="655">
        <v>45</v>
      </c>
      <c r="Q339" s="659" t="s">
        <v>166</v>
      </c>
      <c r="R339" s="659" t="s">
        <v>268</v>
      </c>
      <c r="S339" s="661">
        <f>'Report 1'!$G$18</f>
        <v>0</v>
      </c>
      <c r="T339" s="662">
        <f>'Report 1'!$G$65</f>
        <v>0</v>
      </c>
      <c r="U339" s="663">
        <f>'Report 1'!$G$151</f>
        <v>0</v>
      </c>
    </row>
    <row r="340" spans="2:21">
      <c r="B340" s="653" t="s">
        <v>463</v>
      </c>
      <c r="C340" s="654">
        <v>1</v>
      </c>
      <c r="D340" s="655" t="str">
        <f>'Information Input'!$M$14</f>
        <v xml:space="preserve">      -      </v>
      </c>
      <c r="E340" s="655" t="s">
        <v>28</v>
      </c>
      <c r="F340" s="656">
        <f>'Information Input'!$H$33</f>
        <v>43466</v>
      </c>
      <c r="G340" s="656">
        <f>'Information Input'!$H$34</f>
        <v>43555</v>
      </c>
      <c r="H340" s="656">
        <f>'Information Input'!$H$35</f>
        <v>43555</v>
      </c>
      <c r="I340" s="655" t="str">
        <f>'Information Input'!$J$22</f>
        <v>Quarterly</v>
      </c>
      <c r="J340" s="656">
        <f>'Information Input'!$H$30</f>
        <v>43555</v>
      </c>
      <c r="K340" s="655">
        <f>'Information Input'!$J$18</f>
        <v>2019</v>
      </c>
      <c r="L340" s="657" t="s">
        <v>365</v>
      </c>
      <c r="M340" s="658" t="s">
        <v>370</v>
      </c>
      <c r="N340" s="659" t="s">
        <v>462</v>
      </c>
      <c r="O340" s="660" t="s">
        <v>450</v>
      </c>
      <c r="P340" s="655">
        <v>46</v>
      </c>
      <c r="Q340" s="667" t="s">
        <v>555</v>
      </c>
      <c r="R340" s="659" t="s">
        <v>268</v>
      </c>
      <c r="S340" s="661">
        <f>'Report 1'!$G$18</f>
        <v>0</v>
      </c>
      <c r="T340" s="662">
        <f>'Report 1'!$G$66</f>
        <v>0</v>
      </c>
      <c r="U340" s="663">
        <f>'Report 1'!$G$152</f>
        <v>0</v>
      </c>
    </row>
    <row r="341" spans="2:21">
      <c r="B341" s="653" t="s">
        <v>463</v>
      </c>
      <c r="C341" s="654">
        <v>1</v>
      </c>
      <c r="D341" s="655" t="str">
        <f>'Information Input'!$M$14</f>
        <v xml:space="preserve">      -      </v>
      </c>
      <c r="E341" s="655" t="s">
        <v>28</v>
      </c>
      <c r="F341" s="656">
        <f>'Information Input'!$H$33</f>
        <v>43466</v>
      </c>
      <c r="G341" s="656">
        <f>'Information Input'!$H$34</f>
        <v>43555</v>
      </c>
      <c r="H341" s="656">
        <f>'Information Input'!$H$35</f>
        <v>43555</v>
      </c>
      <c r="I341" s="655" t="str">
        <f>'Information Input'!$J$22</f>
        <v>Quarterly</v>
      </c>
      <c r="J341" s="656">
        <f>'Information Input'!$H$30</f>
        <v>43555</v>
      </c>
      <c r="K341" s="655">
        <f>'Information Input'!$J$18</f>
        <v>2019</v>
      </c>
      <c r="L341" s="657" t="s">
        <v>365</v>
      </c>
      <c r="M341" s="658" t="s">
        <v>370</v>
      </c>
      <c r="N341" s="659" t="s">
        <v>462</v>
      </c>
      <c r="O341" s="660" t="s">
        <v>450</v>
      </c>
      <c r="P341" s="655">
        <v>47</v>
      </c>
      <c r="Q341" s="659" t="s">
        <v>293</v>
      </c>
      <c r="R341" s="659" t="s">
        <v>268</v>
      </c>
      <c r="S341" s="661">
        <f>'Report 1'!$G$18</f>
        <v>0</v>
      </c>
      <c r="T341" s="662">
        <f>'Report 1'!$G$67</f>
        <v>0</v>
      </c>
      <c r="U341" s="663">
        <f>'Report 1'!$G$153</f>
        <v>0</v>
      </c>
    </row>
    <row r="342" spans="2:21">
      <c r="B342" s="653" t="s">
        <v>463</v>
      </c>
      <c r="C342" s="654">
        <v>1</v>
      </c>
      <c r="D342" s="655" t="str">
        <f>'Information Input'!$M$14</f>
        <v xml:space="preserve">      -      </v>
      </c>
      <c r="E342" s="655" t="s">
        <v>28</v>
      </c>
      <c r="F342" s="656">
        <f>'Information Input'!$H$33</f>
        <v>43466</v>
      </c>
      <c r="G342" s="656">
        <f>'Information Input'!$H$34</f>
        <v>43555</v>
      </c>
      <c r="H342" s="656">
        <f>'Information Input'!$H$35</f>
        <v>43555</v>
      </c>
      <c r="I342" s="655" t="str">
        <f>'Information Input'!$J$22</f>
        <v>Quarterly</v>
      </c>
      <c r="J342" s="656">
        <f>'Information Input'!$H$30</f>
        <v>43555</v>
      </c>
      <c r="K342" s="655">
        <f>'Information Input'!$J$18</f>
        <v>2019</v>
      </c>
      <c r="L342" s="657" t="s">
        <v>365</v>
      </c>
      <c r="M342" s="658" t="s">
        <v>370</v>
      </c>
      <c r="N342" s="659" t="s">
        <v>462</v>
      </c>
      <c r="O342" s="660" t="s">
        <v>450</v>
      </c>
      <c r="P342" s="655">
        <v>48</v>
      </c>
      <c r="Q342" s="659" t="s">
        <v>556</v>
      </c>
      <c r="R342" s="659" t="s">
        <v>268</v>
      </c>
      <c r="S342" s="661">
        <f>'Report 1'!$G$18</f>
        <v>0</v>
      </c>
      <c r="T342" s="662">
        <f>'Report 1'!$G$68</f>
        <v>0</v>
      </c>
      <c r="U342" s="663">
        <f>'Report 1'!$G$154</f>
        <v>0</v>
      </c>
    </row>
    <row r="343" spans="2:21">
      <c r="B343" s="653" t="s">
        <v>463</v>
      </c>
      <c r="C343" s="654">
        <v>1</v>
      </c>
      <c r="D343" s="655" t="str">
        <f>'Information Input'!$M$14</f>
        <v xml:space="preserve">      -      </v>
      </c>
      <c r="E343" s="655" t="s">
        <v>28</v>
      </c>
      <c r="F343" s="656">
        <f>'Information Input'!$H$33</f>
        <v>43466</v>
      </c>
      <c r="G343" s="656">
        <f>'Information Input'!$H$34</f>
        <v>43555</v>
      </c>
      <c r="H343" s="656">
        <f>'Information Input'!$H$35</f>
        <v>43555</v>
      </c>
      <c r="I343" s="655" t="str">
        <f>'Information Input'!$J$22</f>
        <v>Quarterly</v>
      </c>
      <c r="J343" s="656">
        <f>'Information Input'!$H$30</f>
        <v>43555</v>
      </c>
      <c r="K343" s="655">
        <f>'Information Input'!$J$18</f>
        <v>2019</v>
      </c>
      <c r="L343" s="657" t="s">
        <v>365</v>
      </c>
      <c r="M343" s="658" t="s">
        <v>370</v>
      </c>
      <c r="N343" s="659" t="s">
        <v>462</v>
      </c>
      <c r="O343" s="660" t="s">
        <v>450</v>
      </c>
      <c r="P343" s="655">
        <v>49</v>
      </c>
      <c r="Q343" s="659" t="s">
        <v>392</v>
      </c>
      <c r="R343" s="659" t="s">
        <v>268</v>
      </c>
      <c r="S343" s="661">
        <f>'Report 1'!$G$18</f>
        <v>0</v>
      </c>
      <c r="T343" s="662">
        <f>'Report 1'!$G$69</f>
        <v>0</v>
      </c>
      <c r="U343" s="663">
        <f>'Report 1'!$G$155</f>
        <v>0</v>
      </c>
    </row>
    <row r="344" spans="2:21">
      <c r="B344" s="653" t="s">
        <v>463</v>
      </c>
      <c r="C344" s="654">
        <v>1</v>
      </c>
      <c r="D344" s="655" t="str">
        <f>'Information Input'!$M$14</f>
        <v xml:space="preserve">      -      </v>
      </c>
      <c r="E344" s="655" t="s">
        <v>28</v>
      </c>
      <c r="F344" s="656">
        <f>'Information Input'!$H$33</f>
        <v>43466</v>
      </c>
      <c r="G344" s="656">
        <f>'Information Input'!$H$34</f>
        <v>43555</v>
      </c>
      <c r="H344" s="656">
        <f>'Information Input'!$H$35</f>
        <v>43555</v>
      </c>
      <c r="I344" s="655" t="str">
        <f>'Information Input'!$J$22</f>
        <v>Quarterly</v>
      </c>
      <c r="J344" s="656">
        <f>'Information Input'!$H$30</f>
        <v>43555</v>
      </c>
      <c r="K344" s="655">
        <f>'Information Input'!$J$18</f>
        <v>2019</v>
      </c>
      <c r="L344" s="657" t="s">
        <v>365</v>
      </c>
      <c r="M344" s="658" t="s">
        <v>370</v>
      </c>
      <c r="N344" s="659" t="s">
        <v>462</v>
      </c>
      <c r="O344" s="660" t="s">
        <v>450</v>
      </c>
      <c r="P344" s="655">
        <v>50</v>
      </c>
      <c r="Q344" s="659" t="s">
        <v>142</v>
      </c>
      <c r="R344" s="659" t="s">
        <v>268</v>
      </c>
      <c r="S344" s="661">
        <f>'Report 1'!$G$18</f>
        <v>0</v>
      </c>
      <c r="T344" s="662">
        <f>'Report 1'!$G$70</f>
        <v>0</v>
      </c>
      <c r="U344" s="663">
        <f>'Report 1'!$G$156</f>
        <v>0</v>
      </c>
    </row>
    <row r="345" spans="2:21">
      <c r="B345" s="653" t="s">
        <v>463</v>
      </c>
      <c r="C345" s="654">
        <v>1</v>
      </c>
      <c r="D345" s="655" t="str">
        <f>'Information Input'!$M$14</f>
        <v xml:space="preserve">      -      </v>
      </c>
      <c r="E345" s="655" t="s">
        <v>28</v>
      </c>
      <c r="F345" s="656">
        <f>'Information Input'!$H$33</f>
        <v>43466</v>
      </c>
      <c r="G345" s="656">
        <f>'Information Input'!$H$34</f>
        <v>43555</v>
      </c>
      <c r="H345" s="656">
        <f>'Information Input'!$H$35</f>
        <v>43555</v>
      </c>
      <c r="I345" s="655" t="str">
        <f>'Information Input'!$J$22</f>
        <v>Quarterly</v>
      </c>
      <c r="J345" s="656">
        <f>'Information Input'!$H$30</f>
        <v>43555</v>
      </c>
      <c r="K345" s="655">
        <f>'Information Input'!$J$18</f>
        <v>2019</v>
      </c>
      <c r="L345" s="657" t="s">
        <v>365</v>
      </c>
      <c r="M345" s="658" t="s">
        <v>370</v>
      </c>
      <c r="N345" s="659" t="s">
        <v>462</v>
      </c>
      <c r="O345" s="660" t="s">
        <v>450</v>
      </c>
      <c r="P345" s="655">
        <v>51</v>
      </c>
      <c r="Q345" s="659" t="s">
        <v>557</v>
      </c>
      <c r="R345" s="659" t="s">
        <v>268</v>
      </c>
      <c r="S345" s="661">
        <f>'Report 1'!$G$18</f>
        <v>0</v>
      </c>
      <c r="T345" s="662">
        <f>'Report 1'!$G$71</f>
        <v>0</v>
      </c>
      <c r="U345" s="663">
        <f>'Report 1'!$G$157</f>
        <v>0</v>
      </c>
    </row>
    <row r="346" spans="2:21">
      <c r="B346" s="653" t="s">
        <v>463</v>
      </c>
      <c r="C346" s="654">
        <v>1</v>
      </c>
      <c r="D346" s="655" t="str">
        <f>'Information Input'!$M$14</f>
        <v xml:space="preserve">      -      </v>
      </c>
      <c r="E346" s="655" t="s">
        <v>28</v>
      </c>
      <c r="F346" s="656">
        <f>'Information Input'!$H$33</f>
        <v>43466</v>
      </c>
      <c r="G346" s="656">
        <f>'Information Input'!$H$34</f>
        <v>43555</v>
      </c>
      <c r="H346" s="656">
        <f>'Information Input'!$H$35</f>
        <v>43555</v>
      </c>
      <c r="I346" s="655" t="str">
        <f>'Information Input'!$J$22</f>
        <v>Quarterly</v>
      </c>
      <c r="J346" s="656">
        <f>'Information Input'!$H$30</f>
        <v>43555</v>
      </c>
      <c r="K346" s="655">
        <f>'Information Input'!$J$18</f>
        <v>2019</v>
      </c>
      <c r="L346" s="657" t="s">
        <v>365</v>
      </c>
      <c r="M346" s="658" t="s">
        <v>370</v>
      </c>
      <c r="N346" s="659" t="s">
        <v>462</v>
      </c>
      <c r="O346" s="660" t="s">
        <v>449</v>
      </c>
      <c r="P346" s="655">
        <v>52</v>
      </c>
      <c r="Q346" s="659" t="s">
        <v>502</v>
      </c>
      <c r="R346" s="659" t="s">
        <v>268</v>
      </c>
      <c r="S346" s="661">
        <f>'Report 1'!$G$18</f>
        <v>0</v>
      </c>
      <c r="T346" s="662">
        <f>'Report 1'!$G$72</f>
        <v>0</v>
      </c>
      <c r="U346" s="663">
        <f>'Report 1'!$G$158</f>
        <v>0</v>
      </c>
    </row>
    <row r="347" spans="2:21">
      <c r="B347" s="653" t="s">
        <v>463</v>
      </c>
      <c r="C347" s="654">
        <v>1</v>
      </c>
      <c r="D347" s="655" t="str">
        <f>'Information Input'!$M$14</f>
        <v xml:space="preserve">      -      </v>
      </c>
      <c r="E347" s="655" t="s">
        <v>28</v>
      </c>
      <c r="F347" s="656">
        <f>'Information Input'!$H$33</f>
        <v>43466</v>
      </c>
      <c r="G347" s="656">
        <f>'Information Input'!$H$34</f>
        <v>43555</v>
      </c>
      <c r="H347" s="656">
        <f>'Information Input'!$H$35</f>
        <v>43555</v>
      </c>
      <c r="I347" s="655" t="str">
        <f>'Information Input'!$J$22</f>
        <v>Quarterly</v>
      </c>
      <c r="J347" s="656">
        <f>'Information Input'!$H$30</f>
        <v>43555</v>
      </c>
      <c r="K347" s="655">
        <f>'Information Input'!$J$18</f>
        <v>2019</v>
      </c>
      <c r="L347" s="657" t="s">
        <v>365</v>
      </c>
      <c r="M347" s="658" t="s">
        <v>370</v>
      </c>
      <c r="N347" s="659" t="s">
        <v>462</v>
      </c>
      <c r="O347" s="660" t="s">
        <v>451</v>
      </c>
      <c r="P347" s="655">
        <v>53</v>
      </c>
      <c r="Q347" s="659" t="s">
        <v>30</v>
      </c>
      <c r="R347" s="659" t="s">
        <v>321</v>
      </c>
      <c r="S347" s="661">
        <f>'Report 1'!$G$18</f>
        <v>0</v>
      </c>
      <c r="T347" s="662">
        <f>'Report 1'!$G$73</f>
        <v>0</v>
      </c>
      <c r="U347" s="663">
        <f>'Report 1'!$G$159</f>
        <v>0</v>
      </c>
    </row>
    <row r="348" spans="2:21">
      <c r="B348" s="653" t="s">
        <v>463</v>
      </c>
      <c r="C348" s="654">
        <v>1</v>
      </c>
      <c r="D348" s="655" t="str">
        <f>'Information Input'!$M$14</f>
        <v xml:space="preserve">      -      </v>
      </c>
      <c r="E348" s="655" t="s">
        <v>28</v>
      </c>
      <c r="F348" s="656">
        <f>'Information Input'!$H$33</f>
        <v>43466</v>
      </c>
      <c r="G348" s="656">
        <f>'Information Input'!$H$34</f>
        <v>43555</v>
      </c>
      <c r="H348" s="656">
        <f>'Information Input'!$H$35</f>
        <v>43555</v>
      </c>
      <c r="I348" s="655" t="str">
        <f>'Information Input'!$J$22</f>
        <v>Quarterly</v>
      </c>
      <c r="J348" s="656">
        <f>'Information Input'!$H$30</f>
        <v>43555</v>
      </c>
      <c r="K348" s="655">
        <f>'Information Input'!$J$18</f>
        <v>2019</v>
      </c>
      <c r="L348" s="657" t="s">
        <v>365</v>
      </c>
      <c r="M348" s="658" t="s">
        <v>370</v>
      </c>
      <c r="N348" s="659" t="s">
        <v>462</v>
      </c>
      <c r="O348" s="660" t="s">
        <v>451</v>
      </c>
      <c r="P348" s="655">
        <v>54</v>
      </c>
      <c r="Q348" s="659" t="s">
        <v>31</v>
      </c>
      <c r="R348" s="659" t="s">
        <v>321</v>
      </c>
      <c r="S348" s="661">
        <f>'Report 1'!$G$18</f>
        <v>0</v>
      </c>
      <c r="T348" s="662">
        <f>'Report 1'!$G$74</f>
        <v>0</v>
      </c>
      <c r="U348" s="663">
        <f>'Report 1'!$G$160</f>
        <v>0</v>
      </c>
    </row>
    <row r="349" spans="2:21">
      <c r="B349" s="653" t="s">
        <v>463</v>
      </c>
      <c r="C349" s="654">
        <v>1</v>
      </c>
      <c r="D349" s="655" t="str">
        <f>'Information Input'!$M$14</f>
        <v xml:space="preserve">      -      </v>
      </c>
      <c r="E349" s="655" t="s">
        <v>28</v>
      </c>
      <c r="F349" s="656">
        <f>'Information Input'!$H$33</f>
        <v>43466</v>
      </c>
      <c r="G349" s="656">
        <f>'Information Input'!$H$34</f>
        <v>43555</v>
      </c>
      <c r="H349" s="656">
        <f>'Information Input'!$H$35</f>
        <v>43555</v>
      </c>
      <c r="I349" s="655" t="str">
        <f>'Information Input'!$J$22</f>
        <v>Quarterly</v>
      </c>
      <c r="J349" s="656">
        <f>'Information Input'!$H$30</f>
        <v>43555</v>
      </c>
      <c r="K349" s="655">
        <f>'Information Input'!$J$18</f>
        <v>2019</v>
      </c>
      <c r="L349" s="657" t="s">
        <v>365</v>
      </c>
      <c r="M349" s="658" t="s">
        <v>370</v>
      </c>
      <c r="N349" s="659" t="s">
        <v>462</v>
      </c>
      <c r="O349" s="660" t="s">
        <v>451</v>
      </c>
      <c r="P349" s="655">
        <v>55</v>
      </c>
      <c r="Q349" s="659" t="s">
        <v>395</v>
      </c>
      <c r="R349" s="659" t="s">
        <v>321</v>
      </c>
      <c r="S349" s="661">
        <f>'Report 1'!$G$18</f>
        <v>0</v>
      </c>
      <c r="T349" s="662">
        <f>'Report 1'!$G$75</f>
        <v>0</v>
      </c>
      <c r="U349" s="663">
        <f>'Report 1'!$G$161</f>
        <v>0</v>
      </c>
    </row>
    <row r="350" spans="2:21">
      <c r="B350" s="653" t="s">
        <v>463</v>
      </c>
      <c r="C350" s="654">
        <v>1</v>
      </c>
      <c r="D350" s="655" t="str">
        <f>'Information Input'!$M$14</f>
        <v xml:space="preserve">      -      </v>
      </c>
      <c r="E350" s="655" t="s">
        <v>28</v>
      </c>
      <c r="F350" s="656">
        <f>'Information Input'!$H$33</f>
        <v>43466</v>
      </c>
      <c r="G350" s="656">
        <f>'Information Input'!$H$34</f>
        <v>43555</v>
      </c>
      <c r="H350" s="656">
        <f>'Information Input'!$H$35</f>
        <v>43555</v>
      </c>
      <c r="I350" s="655" t="str">
        <f>'Information Input'!$J$22</f>
        <v>Quarterly</v>
      </c>
      <c r="J350" s="656">
        <f>'Information Input'!$H$30</f>
        <v>43555</v>
      </c>
      <c r="K350" s="655">
        <f>'Information Input'!$J$18</f>
        <v>2019</v>
      </c>
      <c r="L350" s="657" t="s">
        <v>365</v>
      </c>
      <c r="M350" s="658" t="s">
        <v>370</v>
      </c>
      <c r="N350" s="659" t="s">
        <v>462</v>
      </c>
      <c r="O350" s="660" t="s">
        <v>451</v>
      </c>
      <c r="P350" s="655">
        <v>56</v>
      </c>
      <c r="Q350" s="659" t="s">
        <v>118</v>
      </c>
      <c r="R350" s="659" t="s">
        <v>268</v>
      </c>
      <c r="S350" s="661">
        <f>'Report 1'!$G$18</f>
        <v>0</v>
      </c>
      <c r="T350" s="662">
        <f>'Report 1'!$G$76</f>
        <v>0</v>
      </c>
      <c r="U350" s="663">
        <f>'Report 1'!$G$162</f>
        <v>0</v>
      </c>
    </row>
    <row r="351" spans="2:21">
      <c r="B351" s="653" t="s">
        <v>463</v>
      </c>
      <c r="C351" s="654">
        <v>1</v>
      </c>
      <c r="D351" s="655" t="str">
        <f>'Information Input'!$M$14</f>
        <v xml:space="preserve">      -      </v>
      </c>
      <c r="E351" s="655" t="s">
        <v>28</v>
      </c>
      <c r="F351" s="656">
        <f>'Information Input'!$H$33</f>
        <v>43466</v>
      </c>
      <c r="G351" s="656">
        <f>'Information Input'!$H$34</f>
        <v>43555</v>
      </c>
      <c r="H351" s="656">
        <f>'Information Input'!$H$35</f>
        <v>43555</v>
      </c>
      <c r="I351" s="655" t="str">
        <f>'Information Input'!$J$22</f>
        <v>Quarterly</v>
      </c>
      <c r="J351" s="656">
        <f>'Information Input'!$H$30</f>
        <v>43555</v>
      </c>
      <c r="K351" s="655">
        <f>'Information Input'!$J$18</f>
        <v>2019</v>
      </c>
      <c r="L351" s="657" t="s">
        <v>365</v>
      </c>
      <c r="M351" s="658" t="s">
        <v>370</v>
      </c>
      <c r="N351" s="659" t="s">
        <v>462</v>
      </c>
      <c r="O351" s="660" t="s">
        <v>449</v>
      </c>
      <c r="P351" s="655">
        <v>57</v>
      </c>
      <c r="Q351" s="659" t="s">
        <v>394</v>
      </c>
      <c r="R351" s="660" t="s">
        <v>268</v>
      </c>
      <c r="S351" s="661">
        <f>'Report 1'!$G$18</f>
        <v>0</v>
      </c>
      <c r="T351" s="662">
        <f>'Report 1'!$G$77</f>
        <v>0</v>
      </c>
      <c r="U351" s="663">
        <f>'Report 1'!$G$163</f>
        <v>0</v>
      </c>
    </row>
    <row r="352" spans="2:21">
      <c r="B352" s="653" t="s">
        <v>463</v>
      </c>
      <c r="C352" s="654">
        <v>1</v>
      </c>
      <c r="D352" s="655" t="str">
        <f>'Information Input'!$M$14</f>
        <v xml:space="preserve">      -      </v>
      </c>
      <c r="E352" s="655" t="s">
        <v>28</v>
      </c>
      <c r="F352" s="656">
        <f>'Information Input'!$H$33</f>
        <v>43466</v>
      </c>
      <c r="G352" s="656">
        <f>'Information Input'!$H$34</f>
        <v>43555</v>
      </c>
      <c r="H352" s="656">
        <f>'Information Input'!$H$35</f>
        <v>43555</v>
      </c>
      <c r="I352" s="655" t="str">
        <f>'Information Input'!$J$22</f>
        <v>Quarterly</v>
      </c>
      <c r="J352" s="656">
        <f>'Information Input'!$H$30</f>
        <v>43555</v>
      </c>
      <c r="K352" s="655">
        <f>'Information Input'!$J$18</f>
        <v>2019</v>
      </c>
      <c r="L352" s="657" t="s">
        <v>365</v>
      </c>
      <c r="M352" s="658" t="s">
        <v>370</v>
      </c>
      <c r="N352" s="659" t="s">
        <v>462</v>
      </c>
      <c r="O352" s="660" t="s">
        <v>452</v>
      </c>
      <c r="P352" s="655">
        <v>58</v>
      </c>
      <c r="Q352" s="659" t="s">
        <v>19</v>
      </c>
      <c r="R352" s="660" t="s">
        <v>268</v>
      </c>
      <c r="S352" s="661">
        <f>'Report 1'!$G$18</f>
        <v>0</v>
      </c>
      <c r="T352" s="662">
        <f>'Report 1'!$G$79</f>
        <v>0</v>
      </c>
      <c r="U352" s="663">
        <f>'Report 1'!$G$165</f>
        <v>0</v>
      </c>
    </row>
    <row r="353" spans="2:21">
      <c r="B353" s="653" t="s">
        <v>463</v>
      </c>
      <c r="C353" s="654">
        <v>1</v>
      </c>
      <c r="D353" s="655" t="str">
        <f>'Information Input'!$M$14</f>
        <v xml:space="preserve">      -      </v>
      </c>
      <c r="E353" s="655" t="s">
        <v>28</v>
      </c>
      <c r="F353" s="656">
        <f>'Information Input'!$H$33</f>
        <v>43466</v>
      </c>
      <c r="G353" s="656">
        <f>'Information Input'!$H$34</f>
        <v>43555</v>
      </c>
      <c r="H353" s="656">
        <f>'Information Input'!$H$35</f>
        <v>43555</v>
      </c>
      <c r="I353" s="655" t="str">
        <f>'Information Input'!$J$22</f>
        <v>Quarterly</v>
      </c>
      <c r="J353" s="656">
        <f>'Information Input'!$H$30</f>
        <v>43555</v>
      </c>
      <c r="K353" s="655">
        <f>'Information Input'!$J$18</f>
        <v>2019</v>
      </c>
      <c r="L353" s="657" t="s">
        <v>365</v>
      </c>
      <c r="M353" s="658" t="s">
        <v>370</v>
      </c>
      <c r="N353" s="659" t="s">
        <v>462</v>
      </c>
      <c r="O353" s="660" t="s">
        <v>452</v>
      </c>
      <c r="P353" s="655">
        <v>59</v>
      </c>
      <c r="Q353" s="659" t="s">
        <v>18</v>
      </c>
      <c r="R353" s="660" t="s">
        <v>268</v>
      </c>
      <c r="S353" s="661">
        <f>'Report 1'!$G$18</f>
        <v>0</v>
      </c>
      <c r="T353" s="662">
        <f>'Report 1'!$G$80</f>
        <v>0</v>
      </c>
      <c r="U353" s="663">
        <f>'Report 1'!$G$166</f>
        <v>0</v>
      </c>
    </row>
    <row r="354" spans="2:21">
      <c r="B354" s="653" t="s">
        <v>463</v>
      </c>
      <c r="C354" s="654">
        <v>1</v>
      </c>
      <c r="D354" s="655" t="str">
        <f>'Information Input'!$M$14</f>
        <v xml:space="preserve">      -      </v>
      </c>
      <c r="E354" s="655" t="s">
        <v>28</v>
      </c>
      <c r="F354" s="656">
        <f>'Information Input'!$H$33</f>
        <v>43466</v>
      </c>
      <c r="G354" s="656">
        <f>'Information Input'!$H$34</f>
        <v>43555</v>
      </c>
      <c r="H354" s="656">
        <f>'Information Input'!$H$35</f>
        <v>43555</v>
      </c>
      <c r="I354" s="655" t="str">
        <f>'Information Input'!$J$22</f>
        <v>Quarterly</v>
      </c>
      <c r="J354" s="656">
        <f>'Information Input'!$H$30</f>
        <v>43555</v>
      </c>
      <c r="K354" s="655">
        <f>'Information Input'!$J$18</f>
        <v>2019</v>
      </c>
      <c r="L354" s="657" t="s">
        <v>365</v>
      </c>
      <c r="M354" s="658" t="s">
        <v>370</v>
      </c>
      <c r="N354" s="659" t="s">
        <v>462</v>
      </c>
      <c r="O354" s="660" t="s">
        <v>452</v>
      </c>
      <c r="P354" s="655">
        <v>60</v>
      </c>
      <c r="Q354" s="659" t="s">
        <v>179</v>
      </c>
      <c r="R354" s="659" t="s">
        <v>268</v>
      </c>
      <c r="S354" s="661">
        <f>'Report 1'!$G$18</f>
        <v>0</v>
      </c>
      <c r="T354" s="662">
        <f>'Report 1'!$G$81</f>
        <v>0</v>
      </c>
      <c r="U354" s="663">
        <f>'Report 1'!$G$167</f>
        <v>0</v>
      </c>
    </row>
    <row r="355" spans="2:21">
      <c r="B355" s="653" t="s">
        <v>463</v>
      </c>
      <c r="C355" s="654">
        <v>1</v>
      </c>
      <c r="D355" s="655" t="str">
        <f>'Information Input'!$M$14</f>
        <v xml:space="preserve">      -      </v>
      </c>
      <c r="E355" s="655" t="s">
        <v>28</v>
      </c>
      <c r="F355" s="656">
        <f>'Information Input'!$H$33</f>
        <v>43466</v>
      </c>
      <c r="G355" s="656">
        <f>'Information Input'!$H$34</f>
        <v>43555</v>
      </c>
      <c r="H355" s="656">
        <f>'Information Input'!$H$35</f>
        <v>43555</v>
      </c>
      <c r="I355" s="655" t="str">
        <f>'Information Input'!$J$22</f>
        <v>Quarterly</v>
      </c>
      <c r="J355" s="656">
        <f>'Information Input'!$H$30</f>
        <v>43555</v>
      </c>
      <c r="K355" s="655">
        <f>'Information Input'!$J$18</f>
        <v>2019</v>
      </c>
      <c r="L355" s="657" t="s">
        <v>365</v>
      </c>
      <c r="M355" s="658" t="s">
        <v>370</v>
      </c>
      <c r="N355" s="659" t="s">
        <v>462</v>
      </c>
      <c r="O355" s="660" t="s">
        <v>452</v>
      </c>
      <c r="P355" s="655">
        <v>61</v>
      </c>
      <c r="Q355" s="659" t="s">
        <v>344</v>
      </c>
      <c r="R355" s="659" t="s">
        <v>268</v>
      </c>
      <c r="S355" s="661">
        <f>'Report 1'!$G$18</f>
        <v>0</v>
      </c>
      <c r="T355" s="662">
        <f>'Report 1'!$G$82</f>
        <v>0</v>
      </c>
      <c r="U355" s="663">
        <f>'Report 1'!$G$168</f>
        <v>0</v>
      </c>
    </row>
    <row r="356" spans="2:21">
      <c r="B356" s="653" t="s">
        <v>463</v>
      </c>
      <c r="C356" s="654">
        <v>1</v>
      </c>
      <c r="D356" s="655" t="str">
        <f>'Information Input'!$M$14</f>
        <v xml:space="preserve">      -      </v>
      </c>
      <c r="E356" s="655" t="s">
        <v>28</v>
      </c>
      <c r="F356" s="656">
        <f>'Information Input'!$H$33</f>
        <v>43466</v>
      </c>
      <c r="G356" s="656">
        <f>'Information Input'!$H$34</f>
        <v>43555</v>
      </c>
      <c r="H356" s="656">
        <f>'Information Input'!$H$35</f>
        <v>43555</v>
      </c>
      <c r="I356" s="655" t="str">
        <f>'Information Input'!$J$22</f>
        <v>Quarterly</v>
      </c>
      <c r="J356" s="656">
        <f>'Information Input'!$H$30</f>
        <v>43555</v>
      </c>
      <c r="K356" s="655">
        <f>'Information Input'!$J$18</f>
        <v>2019</v>
      </c>
      <c r="L356" s="657" t="s">
        <v>365</v>
      </c>
      <c r="M356" s="658" t="s">
        <v>370</v>
      </c>
      <c r="N356" s="659" t="s">
        <v>462</v>
      </c>
      <c r="O356" s="660" t="s">
        <v>452</v>
      </c>
      <c r="P356" s="655">
        <v>62</v>
      </c>
      <c r="Q356" s="659" t="s">
        <v>344</v>
      </c>
      <c r="R356" s="659" t="s">
        <v>268</v>
      </c>
      <c r="S356" s="661">
        <f>'Report 1'!$G$18</f>
        <v>0</v>
      </c>
      <c r="T356" s="662">
        <f>'Report 1'!$G$83</f>
        <v>0</v>
      </c>
      <c r="U356" s="663">
        <f>'Report 1'!$G$169</f>
        <v>0</v>
      </c>
    </row>
    <row r="357" spans="2:21">
      <c r="B357" s="653" t="s">
        <v>463</v>
      </c>
      <c r="C357" s="654">
        <v>1</v>
      </c>
      <c r="D357" s="655" t="str">
        <f>'Information Input'!$M$14</f>
        <v xml:space="preserve">      -      </v>
      </c>
      <c r="E357" s="655" t="s">
        <v>28</v>
      </c>
      <c r="F357" s="656">
        <f>'Information Input'!$H$33</f>
        <v>43466</v>
      </c>
      <c r="G357" s="656">
        <f>'Information Input'!$H$34</f>
        <v>43555</v>
      </c>
      <c r="H357" s="656">
        <f>'Information Input'!$H$35</f>
        <v>43555</v>
      </c>
      <c r="I357" s="655" t="str">
        <f>'Information Input'!$J$22</f>
        <v>Quarterly</v>
      </c>
      <c r="J357" s="656">
        <f>'Information Input'!$H$30</f>
        <v>43555</v>
      </c>
      <c r="K357" s="655">
        <f>'Information Input'!$J$18</f>
        <v>2019</v>
      </c>
      <c r="L357" s="657" t="s">
        <v>365</v>
      </c>
      <c r="M357" s="658" t="s">
        <v>370</v>
      </c>
      <c r="N357" s="659" t="s">
        <v>462</v>
      </c>
      <c r="O357" s="660" t="s">
        <v>449</v>
      </c>
      <c r="P357" s="655">
        <v>63</v>
      </c>
      <c r="Q357" s="659" t="s">
        <v>396</v>
      </c>
      <c r="R357" s="659" t="s">
        <v>268</v>
      </c>
      <c r="S357" s="661">
        <f>'Report 1'!$G$18</f>
        <v>0</v>
      </c>
      <c r="T357" s="662">
        <f>'Report 1'!$G$84</f>
        <v>0</v>
      </c>
      <c r="U357" s="663">
        <f>'Report 1'!$G$170</f>
        <v>0</v>
      </c>
    </row>
    <row r="358" spans="2:21">
      <c r="B358" s="653" t="s">
        <v>463</v>
      </c>
      <c r="C358" s="654">
        <v>1</v>
      </c>
      <c r="D358" s="655" t="str">
        <f>'Information Input'!$M$14</f>
        <v xml:space="preserve">      -      </v>
      </c>
      <c r="E358" s="655" t="s">
        <v>28</v>
      </c>
      <c r="F358" s="656">
        <f>'Information Input'!$H$33</f>
        <v>43466</v>
      </c>
      <c r="G358" s="656">
        <f>'Information Input'!$H$34</f>
        <v>43555</v>
      </c>
      <c r="H358" s="656">
        <f>'Information Input'!$H$35</f>
        <v>43555</v>
      </c>
      <c r="I358" s="655" t="str">
        <f>'Information Input'!$J$22</f>
        <v>Quarterly</v>
      </c>
      <c r="J358" s="656">
        <f>'Information Input'!$H$30</f>
        <v>43555</v>
      </c>
      <c r="K358" s="655">
        <f>'Information Input'!$J$18</f>
        <v>2019</v>
      </c>
      <c r="L358" s="657" t="s">
        <v>365</v>
      </c>
      <c r="M358" s="658" t="s">
        <v>370</v>
      </c>
      <c r="N358" s="659" t="s">
        <v>462</v>
      </c>
      <c r="O358" s="660" t="s">
        <v>449</v>
      </c>
      <c r="P358" s="655">
        <v>64</v>
      </c>
      <c r="Q358" s="659" t="s">
        <v>397</v>
      </c>
      <c r="R358" s="659" t="s">
        <v>268</v>
      </c>
      <c r="S358" s="661">
        <f>'Report 1'!$G$18</f>
        <v>0</v>
      </c>
      <c r="T358" s="662">
        <f>'Report 1'!$G$85</f>
        <v>0</v>
      </c>
      <c r="U358" s="663">
        <f>'Report 1'!$G$171</f>
        <v>0</v>
      </c>
    </row>
    <row r="359" spans="2:21">
      <c r="B359" s="653" t="s">
        <v>463</v>
      </c>
      <c r="C359" s="654">
        <v>1</v>
      </c>
      <c r="D359" s="655" t="str">
        <f>'Information Input'!$M$14</f>
        <v xml:space="preserve">      -      </v>
      </c>
      <c r="E359" s="655" t="s">
        <v>28</v>
      </c>
      <c r="F359" s="656">
        <f>'Information Input'!$H$33</f>
        <v>43466</v>
      </c>
      <c r="G359" s="656">
        <f>'Information Input'!$H$34</f>
        <v>43555</v>
      </c>
      <c r="H359" s="656">
        <f>'Information Input'!$H$35</f>
        <v>43555</v>
      </c>
      <c r="I359" s="655" t="str">
        <f>'Information Input'!$J$22</f>
        <v>Quarterly</v>
      </c>
      <c r="J359" s="656">
        <f>'Information Input'!$H$30</f>
        <v>43555</v>
      </c>
      <c r="K359" s="655">
        <f>'Information Input'!$J$18</f>
        <v>2019</v>
      </c>
      <c r="L359" s="657" t="s">
        <v>365</v>
      </c>
      <c r="M359" s="658" t="s">
        <v>370</v>
      </c>
      <c r="N359" s="659" t="s">
        <v>462</v>
      </c>
      <c r="O359" s="660" t="s">
        <v>449</v>
      </c>
      <c r="P359" s="655">
        <v>65</v>
      </c>
      <c r="Q359" s="659" t="s">
        <v>398</v>
      </c>
      <c r="R359" s="659" t="s">
        <v>268</v>
      </c>
      <c r="S359" s="661">
        <f>'Report 1'!$G$18</f>
        <v>0</v>
      </c>
      <c r="T359" s="662">
        <f>'Report 1'!$G$86</f>
        <v>0</v>
      </c>
      <c r="U359" s="663">
        <f>'Report 1'!$G$172</f>
        <v>0</v>
      </c>
    </row>
    <row r="360" spans="2:21">
      <c r="B360" s="653" t="s">
        <v>463</v>
      </c>
      <c r="C360" s="654">
        <v>1</v>
      </c>
      <c r="D360" s="655" t="str">
        <f>'Information Input'!$M$14</f>
        <v xml:space="preserve">      -      </v>
      </c>
      <c r="E360" s="655" t="s">
        <v>28</v>
      </c>
      <c r="F360" s="656">
        <f>'Information Input'!$H$33</f>
        <v>43466</v>
      </c>
      <c r="G360" s="656">
        <f>'Information Input'!$H$34</f>
        <v>43555</v>
      </c>
      <c r="H360" s="656">
        <f>'Information Input'!$H$35</f>
        <v>43555</v>
      </c>
      <c r="I360" s="655" t="str">
        <f>'Information Input'!$J$22</f>
        <v>Quarterly</v>
      </c>
      <c r="J360" s="656">
        <f>'Information Input'!$H$30</f>
        <v>43555</v>
      </c>
      <c r="K360" s="655">
        <f>'Information Input'!$J$18</f>
        <v>2019</v>
      </c>
      <c r="L360" s="657" t="s">
        <v>365</v>
      </c>
      <c r="M360" s="658" t="s">
        <v>370</v>
      </c>
      <c r="N360" s="659" t="s">
        <v>462</v>
      </c>
      <c r="O360" s="660" t="s">
        <v>453</v>
      </c>
      <c r="P360" s="655">
        <v>66</v>
      </c>
      <c r="Q360" s="659" t="s">
        <v>32</v>
      </c>
      <c r="R360" s="659" t="s">
        <v>268</v>
      </c>
      <c r="S360" s="661">
        <f>'Report 1'!$G$18</f>
        <v>0</v>
      </c>
      <c r="T360" s="662">
        <f>'Report 1'!$G$87</f>
        <v>0</v>
      </c>
      <c r="U360" s="663">
        <f>'Report 1'!$G$173</f>
        <v>0</v>
      </c>
    </row>
    <row r="361" spans="2:21">
      <c r="B361" s="653" t="s">
        <v>463</v>
      </c>
      <c r="C361" s="654">
        <v>1</v>
      </c>
      <c r="D361" s="655" t="str">
        <f>'Information Input'!$M$14</f>
        <v xml:space="preserve">      -      </v>
      </c>
      <c r="E361" s="655" t="s">
        <v>28</v>
      </c>
      <c r="F361" s="656">
        <f>'Information Input'!$H$33</f>
        <v>43466</v>
      </c>
      <c r="G361" s="656">
        <f>'Information Input'!$H$34</f>
        <v>43555</v>
      </c>
      <c r="H361" s="656">
        <f>'Information Input'!$H$35</f>
        <v>43555</v>
      </c>
      <c r="I361" s="655" t="str">
        <f>'Information Input'!$J$22</f>
        <v>Quarterly</v>
      </c>
      <c r="J361" s="656">
        <f>'Information Input'!$H$30</f>
        <v>43555</v>
      </c>
      <c r="K361" s="655">
        <f>'Information Input'!$J$18</f>
        <v>2019</v>
      </c>
      <c r="L361" s="657" t="s">
        <v>365</v>
      </c>
      <c r="M361" s="658" t="s">
        <v>370</v>
      </c>
      <c r="N361" s="659" t="s">
        <v>462</v>
      </c>
      <c r="O361" s="660" t="s">
        <v>453</v>
      </c>
      <c r="P361" s="655">
        <v>67</v>
      </c>
      <c r="Q361" s="659" t="s">
        <v>44</v>
      </c>
      <c r="R361" s="659" t="s">
        <v>268</v>
      </c>
      <c r="S361" s="661">
        <f>'Report 1'!$G$18</f>
        <v>0</v>
      </c>
      <c r="T361" s="662">
        <f>'Report 1'!$G$88</f>
        <v>0</v>
      </c>
      <c r="U361" s="663">
        <f>'Report 1'!$G$174</f>
        <v>0</v>
      </c>
    </row>
    <row r="362" spans="2:21">
      <c r="B362" s="653" t="s">
        <v>463</v>
      </c>
      <c r="C362" s="654">
        <v>1</v>
      </c>
      <c r="D362" s="655" t="str">
        <f>'Information Input'!$M$14</f>
        <v xml:space="preserve">      -      </v>
      </c>
      <c r="E362" s="655" t="s">
        <v>28</v>
      </c>
      <c r="F362" s="656">
        <f>'Information Input'!$H$33</f>
        <v>43466</v>
      </c>
      <c r="G362" s="656">
        <f>'Information Input'!$H$34</f>
        <v>43555</v>
      </c>
      <c r="H362" s="656">
        <f>'Information Input'!$H$35</f>
        <v>43555</v>
      </c>
      <c r="I362" s="655" t="str">
        <f>'Information Input'!$J$22</f>
        <v>Quarterly</v>
      </c>
      <c r="J362" s="656">
        <f>'Information Input'!$H$30</f>
        <v>43555</v>
      </c>
      <c r="K362" s="655">
        <f>'Information Input'!$J$18</f>
        <v>2019</v>
      </c>
      <c r="L362" s="657" t="s">
        <v>365</v>
      </c>
      <c r="M362" s="658" t="s">
        <v>370</v>
      </c>
      <c r="N362" s="659" t="s">
        <v>462</v>
      </c>
      <c r="O362" s="660" t="s">
        <v>453</v>
      </c>
      <c r="P362" s="655">
        <v>68</v>
      </c>
      <c r="Q362" s="659" t="s">
        <v>34</v>
      </c>
      <c r="R362" s="659" t="s">
        <v>268</v>
      </c>
      <c r="S362" s="661">
        <f>'Report 1'!$G$18</f>
        <v>0</v>
      </c>
      <c r="T362" s="662">
        <f>'Report 1'!$G$89</f>
        <v>0</v>
      </c>
      <c r="U362" s="663">
        <f>'Report 1'!$G$175</f>
        <v>0</v>
      </c>
    </row>
    <row r="363" spans="2:21">
      <c r="B363" s="653" t="s">
        <v>463</v>
      </c>
      <c r="C363" s="654">
        <v>1</v>
      </c>
      <c r="D363" s="655" t="str">
        <f>'Information Input'!$M$14</f>
        <v xml:space="preserve">      -      </v>
      </c>
      <c r="E363" s="655" t="s">
        <v>28</v>
      </c>
      <c r="F363" s="656">
        <f>'Information Input'!$H$33</f>
        <v>43466</v>
      </c>
      <c r="G363" s="656">
        <f>'Information Input'!$H$34</f>
        <v>43555</v>
      </c>
      <c r="H363" s="656">
        <f>'Information Input'!$H$35</f>
        <v>43555</v>
      </c>
      <c r="I363" s="655" t="str">
        <f>'Information Input'!$J$22</f>
        <v>Quarterly</v>
      </c>
      <c r="J363" s="656">
        <f>'Information Input'!$H$30</f>
        <v>43555</v>
      </c>
      <c r="K363" s="655">
        <f>'Information Input'!$J$18</f>
        <v>2019</v>
      </c>
      <c r="L363" s="657" t="s">
        <v>365</v>
      </c>
      <c r="M363" s="658" t="s">
        <v>370</v>
      </c>
      <c r="N363" s="659" t="s">
        <v>462</v>
      </c>
      <c r="O363" s="660" t="s">
        <v>453</v>
      </c>
      <c r="P363" s="655">
        <v>69</v>
      </c>
      <c r="Q363" s="659" t="s">
        <v>46</v>
      </c>
      <c r="R363" s="659" t="s">
        <v>268</v>
      </c>
      <c r="S363" s="661">
        <f>'Report 1'!$G$18</f>
        <v>0</v>
      </c>
      <c r="T363" s="662">
        <f>'Report 1'!$G$90</f>
        <v>0</v>
      </c>
      <c r="U363" s="663">
        <f>'Report 1'!$G$176</f>
        <v>0</v>
      </c>
    </row>
    <row r="364" spans="2:21">
      <c r="B364" s="653" t="s">
        <v>463</v>
      </c>
      <c r="C364" s="654">
        <v>1</v>
      </c>
      <c r="D364" s="655" t="str">
        <f>'Information Input'!$M$14</f>
        <v xml:space="preserve">      -      </v>
      </c>
      <c r="E364" s="655" t="s">
        <v>28</v>
      </c>
      <c r="F364" s="656">
        <f>'Information Input'!$H$33</f>
        <v>43466</v>
      </c>
      <c r="G364" s="656">
        <f>'Information Input'!$H$34</f>
        <v>43555</v>
      </c>
      <c r="H364" s="656">
        <f>'Information Input'!$H$35</f>
        <v>43555</v>
      </c>
      <c r="I364" s="655" t="str">
        <f>'Information Input'!$J$22</f>
        <v>Quarterly</v>
      </c>
      <c r="J364" s="656">
        <f>'Information Input'!$H$30</f>
        <v>43555</v>
      </c>
      <c r="K364" s="655">
        <f>'Information Input'!$J$18</f>
        <v>2019</v>
      </c>
      <c r="L364" s="657" t="s">
        <v>365</v>
      </c>
      <c r="M364" s="658" t="s">
        <v>370</v>
      </c>
      <c r="N364" s="659" t="s">
        <v>462</v>
      </c>
      <c r="O364" s="660" t="s">
        <v>454</v>
      </c>
      <c r="P364" s="655">
        <v>70</v>
      </c>
      <c r="Q364" s="659" t="s">
        <v>231</v>
      </c>
      <c r="R364" s="659" t="s">
        <v>268</v>
      </c>
      <c r="S364" s="661">
        <f>'Report 1'!$G$18</f>
        <v>0</v>
      </c>
      <c r="T364" s="662">
        <f>'Report 1'!$G$91</f>
        <v>0</v>
      </c>
      <c r="U364" s="663">
        <f>'Report 1'!$G$177</f>
        <v>0</v>
      </c>
    </row>
    <row r="365" spans="2:21">
      <c r="B365" s="653" t="s">
        <v>463</v>
      </c>
      <c r="C365" s="654">
        <v>1</v>
      </c>
      <c r="D365" s="655" t="str">
        <f>'Information Input'!$M$14</f>
        <v xml:space="preserve">      -      </v>
      </c>
      <c r="E365" s="655" t="s">
        <v>28</v>
      </c>
      <c r="F365" s="656">
        <f>'Information Input'!$H$33</f>
        <v>43466</v>
      </c>
      <c r="G365" s="656">
        <f>'Information Input'!$H$34</f>
        <v>43555</v>
      </c>
      <c r="H365" s="656">
        <f>'Information Input'!$H$35</f>
        <v>43555</v>
      </c>
      <c r="I365" s="655" t="str">
        <f>'Information Input'!$J$22</f>
        <v>Quarterly</v>
      </c>
      <c r="J365" s="656">
        <f>'Information Input'!$H$30</f>
        <v>43555</v>
      </c>
      <c r="K365" s="655">
        <f>'Information Input'!$J$18</f>
        <v>2019</v>
      </c>
      <c r="L365" s="657" t="s">
        <v>365</v>
      </c>
      <c r="M365" s="658" t="s">
        <v>370</v>
      </c>
      <c r="N365" s="659" t="s">
        <v>462</v>
      </c>
      <c r="O365" s="660" t="s">
        <v>454</v>
      </c>
      <c r="P365" s="655">
        <v>71</v>
      </c>
      <c r="Q365" s="659" t="s">
        <v>45</v>
      </c>
      <c r="R365" s="659" t="s">
        <v>268</v>
      </c>
      <c r="S365" s="661">
        <f>'Report 1'!$G$18</f>
        <v>0</v>
      </c>
      <c r="T365" s="662">
        <f>'Report 1'!$G$92</f>
        <v>0</v>
      </c>
      <c r="U365" s="663">
        <f>'Report 1'!$G$178</f>
        <v>0</v>
      </c>
    </row>
    <row r="366" spans="2:21">
      <c r="B366" s="689" t="s">
        <v>463</v>
      </c>
      <c r="C366" s="690">
        <v>1</v>
      </c>
      <c r="D366" s="677" t="str">
        <f>'Information Input'!$M$14</f>
        <v xml:space="preserve">      -      </v>
      </c>
      <c r="E366" s="677" t="s">
        <v>28</v>
      </c>
      <c r="F366" s="678">
        <f>'Information Input'!$H$33</f>
        <v>43466</v>
      </c>
      <c r="G366" s="678">
        <f>'Information Input'!$H$34</f>
        <v>43555</v>
      </c>
      <c r="H366" s="678">
        <f>'Information Input'!$H$35</f>
        <v>43555</v>
      </c>
      <c r="I366" s="677" t="str">
        <f>'Information Input'!$J$22</f>
        <v>Quarterly</v>
      </c>
      <c r="J366" s="678">
        <f>'Information Input'!$H$30</f>
        <v>43555</v>
      </c>
      <c r="K366" s="677">
        <f>'Information Input'!$J$18</f>
        <v>2019</v>
      </c>
      <c r="L366" s="691" t="s">
        <v>365</v>
      </c>
      <c r="M366" s="692" t="s">
        <v>370</v>
      </c>
      <c r="N366" s="681" t="s">
        <v>462</v>
      </c>
      <c r="O366" s="693" t="s">
        <v>449</v>
      </c>
      <c r="P366" s="677">
        <v>72</v>
      </c>
      <c r="Q366" s="681" t="s">
        <v>503</v>
      </c>
      <c r="R366" s="681" t="s">
        <v>268</v>
      </c>
      <c r="S366" s="685">
        <f>'Report 1'!$G$18</f>
        <v>0</v>
      </c>
      <c r="T366" s="682">
        <f>'Report 1'!$G$93</f>
        <v>0</v>
      </c>
      <c r="U366" s="686">
        <f>'Report 1'!$G$179</f>
        <v>0</v>
      </c>
    </row>
    <row r="3417" spans="78:78">
      <c r="BZ3417" s="695"/>
    </row>
    <row r="3418" spans="78:78">
      <c r="BZ3418" s="695"/>
    </row>
    <row r="3419" spans="78:78">
      <c r="BZ3419" s="695"/>
    </row>
    <row r="3420" spans="78:78">
      <c r="BZ3420" s="695"/>
    </row>
    <row r="3421" spans="78:78">
      <c r="BZ3421" s="695"/>
    </row>
    <row r="3422" spans="78:78">
      <c r="BZ3422" s="695"/>
    </row>
    <row r="3423" spans="78:78">
      <c r="BZ3423" s="695"/>
    </row>
    <row r="3424" spans="78:78">
      <c r="BZ3424" s="695"/>
    </row>
    <row r="3425" spans="78:78">
      <c r="BZ3425" s="695"/>
    </row>
    <row r="3426" spans="78:78">
      <c r="BZ3426" s="695"/>
    </row>
    <row r="3427" spans="78:78">
      <c r="BZ3427" s="695"/>
    </row>
    <row r="3428" spans="78:78">
      <c r="BZ3428" s="695"/>
    </row>
    <row r="3429" spans="78:78">
      <c r="BZ3429" s="695"/>
    </row>
    <row r="3430" spans="78:78">
      <c r="BZ3430" s="695"/>
    </row>
    <row r="3431" spans="78:78">
      <c r="BZ3431" s="695"/>
    </row>
    <row r="3432" spans="78:78">
      <c r="BZ3432" s="695"/>
    </row>
    <row r="3433" spans="78:78">
      <c r="BZ3433" s="695"/>
    </row>
    <row r="3434" spans="78:78">
      <c r="BZ3434" s="695"/>
    </row>
    <row r="3435" spans="78:78">
      <c r="BZ3435" s="695"/>
    </row>
    <row r="3436" spans="78:78">
      <c r="BZ3436" s="695"/>
    </row>
    <row r="3437" spans="78:78">
      <c r="BZ3437" s="695"/>
    </row>
    <row r="3438" spans="78:78">
      <c r="BZ3438" s="695"/>
    </row>
    <row r="3439" spans="78:78">
      <c r="BZ3439" s="695"/>
    </row>
    <row r="3440" spans="78:78">
      <c r="BZ3440" s="695"/>
    </row>
    <row r="3441" spans="78:78">
      <c r="BZ3441" s="695"/>
    </row>
    <row r="3442" spans="78:78">
      <c r="BZ3442" s="695"/>
    </row>
    <row r="3443" spans="78:78">
      <c r="BZ3443" s="695"/>
    </row>
    <row r="3444" spans="78:78">
      <c r="BZ3444" s="695"/>
    </row>
    <row r="3445" spans="78:78">
      <c r="BZ3445" s="695"/>
    </row>
    <row r="3446" spans="78:78">
      <c r="BZ3446" s="695"/>
    </row>
    <row r="3447" spans="78:78">
      <c r="BZ3447" s="695"/>
    </row>
    <row r="3448" spans="78:78">
      <c r="BZ3448" s="695"/>
    </row>
    <row r="3449" spans="78:78">
      <c r="BZ3449" s="695"/>
    </row>
    <row r="3450" spans="78:78">
      <c r="BZ3450" s="695"/>
    </row>
    <row r="3451" spans="78:78">
      <c r="BZ3451" s="695"/>
    </row>
    <row r="3452" spans="78:78">
      <c r="BZ3452" s="695"/>
    </row>
    <row r="3453" spans="78:78">
      <c r="BZ3453" s="695"/>
    </row>
    <row r="3454" spans="78:78">
      <c r="BZ3454" s="695"/>
    </row>
    <row r="3455" spans="78:78">
      <c r="BZ3455" s="695"/>
    </row>
    <row r="3456" spans="78:78">
      <c r="BZ3456" s="695"/>
    </row>
    <row r="3457" spans="78:78">
      <c r="BZ3457" s="695"/>
    </row>
    <row r="3458" spans="78:78">
      <c r="BZ3458" s="695"/>
    </row>
    <row r="3459" spans="78:78">
      <c r="BZ3459" s="695"/>
    </row>
    <row r="3460" spans="78:78">
      <c r="BZ3460" s="695"/>
    </row>
    <row r="3461" spans="78:78">
      <c r="BZ3461" s="695"/>
    </row>
    <row r="3462" spans="78:78">
      <c r="BZ3462" s="695"/>
    </row>
    <row r="3463" spans="78:78">
      <c r="BZ3463" s="695"/>
    </row>
    <row r="3464" spans="78:78">
      <c r="BZ3464" s="695"/>
    </row>
    <row r="3465" spans="78:78">
      <c r="BZ3465" s="695"/>
    </row>
    <row r="3466" spans="78:78">
      <c r="BZ3466" s="695"/>
    </row>
    <row r="3467" spans="78:78">
      <c r="BZ3467" s="695"/>
    </row>
    <row r="3468" spans="78:78">
      <c r="BZ3468" s="695"/>
    </row>
    <row r="3469" spans="78:78">
      <c r="BZ3469" s="695"/>
    </row>
    <row r="3470" spans="78:78">
      <c r="BZ3470" s="695"/>
    </row>
    <row r="3471" spans="78:78">
      <c r="BZ3471" s="695"/>
    </row>
    <row r="3472" spans="78:78">
      <c r="BZ3472" s="696"/>
    </row>
  </sheetData>
  <sheetProtection algorithmName="SHA-512" hashValue="yq0t8fXDpjHA4Ck3Dt7OUFgc7jsc8tK1f+ah8HToys568jd+LJl9D20G1uwvDIg/L8/GxuKGzEsDCeOpqG/A+w==" saltValue="Hvozxb1tU8tPrXbFfqzhxA==" spinCount="100000" sheet="1" objects="1" scenarios="1"/>
  <pageMargins left="1" right="0.75" top="1" bottom="1" header="0.25" footer="0.25"/>
  <pageSetup scale="79" orientation="portrait" r:id="rId1"/>
  <headerFooter scaleWithDoc="0">
    <oddHeader xml:space="preserve">&amp;RState of New Mexico </oddHeader>
    <oddFooter>&amp;LVersion 4.0&amp;RPage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179"/>
  <sheetViews>
    <sheetView showGridLines="0" zoomScale="75" zoomScaleNormal="75" zoomScaleSheetLayoutView="75" zoomScalePageLayoutView="85" workbookViewId="0"/>
  </sheetViews>
  <sheetFormatPr defaultColWidth="9.33203125" defaultRowHeight="12.5"/>
  <cols>
    <col min="1" max="1" width="7.109375" style="8" customWidth="1"/>
    <col min="2" max="2" width="79.6640625" style="2" customWidth="1"/>
    <col min="3" max="7" width="20.77734375" style="2" customWidth="1"/>
    <col min="8" max="16384" width="9.33203125" style="2"/>
  </cols>
  <sheetData>
    <row r="1" spans="1:11" ht="12" customHeight="1"/>
    <row r="2" spans="1:11" ht="18">
      <c r="A2" s="183" t="s">
        <v>143</v>
      </c>
      <c r="B2" s="183"/>
      <c r="C2" s="85"/>
      <c r="D2"/>
      <c r="E2"/>
      <c r="F2"/>
      <c r="G2"/>
    </row>
    <row r="3" spans="1:11" ht="18">
      <c r="A3" s="184" t="s">
        <v>345</v>
      </c>
      <c r="B3" s="183"/>
      <c r="C3" s="85"/>
      <c r="D3"/>
      <c r="E3"/>
      <c r="F3"/>
      <c r="G3"/>
    </row>
    <row r="4" spans="1:11" ht="18">
      <c r="A4" s="184" t="s">
        <v>101</v>
      </c>
      <c r="B4" s="184"/>
      <c r="C4" s="85"/>
      <c r="D4"/>
      <c r="E4"/>
      <c r="F4"/>
      <c r="G4"/>
    </row>
    <row r="5" spans="1:11" ht="18">
      <c r="A5" s="183" t="s">
        <v>322</v>
      </c>
      <c r="B5" s="183"/>
      <c r="C5" s="85"/>
      <c r="D5" s="30"/>
      <c r="E5" s="30"/>
      <c r="F5" s="30"/>
      <c r="G5" s="30"/>
    </row>
    <row r="6" spans="1:11" ht="12" customHeight="1">
      <c r="A6" s="183"/>
      <c r="B6" s="183"/>
      <c r="C6" s="85"/>
      <c r="D6" s="30"/>
      <c r="E6" s="30"/>
      <c r="F6" s="30"/>
      <c r="G6" s="30"/>
    </row>
    <row r="7" spans="1:11" ht="18">
      <c r="A7" s="184" t="str">
        <f>"MCO Name:  "&amp;'Information Input'!$F$14</f>
        <v xml:space="preserve">MCO Name:  </v>
      </c>
      <c r="B7" s="37"/>
      <c r="C7" s="37"/>
      <c r="D7" s="30"/>
      <c r="E7" s="30"/>
      <c r="F7" s="30"/>
      <c r="G7" s="30"/>
    </row>
    <row r="8" spans="1:11" ht="18">
      <c r="A8" s="183" t="str">
        <f>"Report Submission Type:  "&amp;TEXT('Information Input'!$J$22,"mm/dd/yyyy")</f>
        <v>Report Submission Type:  Quarterly</v>
      </c>
      <c r="B8" s="37"/>
      <c r="C8" s="37"/>
      <c r="D8" s="30"/>
      <c r="E8" s="30"/>
      <c r="F8" s="30"/>
      <c r="G8" s="30"/>
    </row>
    <row r="9" spans="1:11" ht="18">
      <c r="A9" s="183" t="str">
        <f>"Calendar Year Reporting Cycle:  "&amp;'Information Input'!$J$18</f>
        <v>Calendar Year Reporting Cycle:  2019</v>
      </c>
      <c r="B9" s="37"/>
      <c r="C9" s="37"/>
      <c r="D9" s="30"/>
      <c r="E9" s="30"/>
      <c r="F9" s="30"/>
      <c r="G9" s="30"/>
    </row>
    <row r="10" spans="1:11" ht="18">
      <c r="A10" s="183" t="str">
        <f>"Report Period Ending:  "&amp;TEXT('Information Input'!$H$30,"mm/dd/yyyy")</f>
        <v>Report Period Ending:  03/31/2019</v>
      </c>
      <c r="B10" s="37"/>
      <c r="C10" s="37"/>
      <c r="D10" s="30"/>
      <c r="E10" s="30"/>
      <c r="F10" s="30"/>
      <c r="G10" s="30"/>
    </row>
    <row r="11" spans="1:11" ht="12" customHeight="1">
      <c r="A11" s="41"/>
      <c r="B11" s="41"/>
      <c r="C11" s="85"/>
      <c r="D11" s="30"/>
      <c r="E11" s="30"/>
      <c r="F11" s="30"/>
      <c r="G11" s="30"/>
    </row>
    <row r="12" spans="1:11" ht="18" customHeight="1">
      <c r="A12" s="39" t="s">
        <v>102</v>
      </c>
    </row>
    <row r="13" spans="1:11" ht="15" customHeight="1"/>
    <row r="14" spans="1:11" s="239" customFormat="1" ht="15" customHeight="1">
      <c r="A14" s="444"/>
      <c r="B14" s="445"/>
      <c r="C14" s="470" t="s">
        <v>366</v>
      </c>
      <c r="D14" s="470"/>
      <c r="E14" s="470"/>
      <c r="F14" s="470"/>
      <c r="G14" s="456"/>
    </row>
    <row r="15" spans="1:11" s="239" customFormat="1" ht="15" customHeight="1">
      <c r="A15" s="446"/>
      <c r="B15" s="754"/>
      <c r="C15" s="471" t="s">
        <v>277</v>
      </c>
      <c r="D15" s="471"/>
      <c r="E15" s="471"/>
      <c r="F15" s="471"/>
      <c r="G15" s="454"/>
      <c r="H15" s="452"/>
      <c r="I15" s="452"/>
      <c r="J15" s="452"/>
      <c r="K15" s="452"/>
    </row>
    <row r="16" spans="1:11" s="239" customFormat="1" ht="15" customHeight="1">
      <c r="A16" s="448" t="s">
        <v>20</v>
      </c>
      <c r="B16" s="754"/>
      <c r="C16" s="1087" t="s">
        <v>343</v>
      </c>
      <c r="D16" s="472"/>
      <c r="E16" s="472"/>
      <c r="F16" s="472"/>
      <c r="G16" s="459"/>
      <c r="H16" s="452"/>
      <c r="I16" s="452"/>
      <c r="J16" s="453"/>
      <c r="K16" s="452"/>
    </row>
    <row r="17" spans="1:12" s="4" customFormat="1" ht="13.5" customHeight="1">
      <c r="A17" s="449" t="s">
        <v>58</v>
      </c>
      <c r="B17" s="450"/>
      <c r="C17" s="451" t="s">
        <v>24</v>
      </c>
      <c r="D17" s="443" t="s">
        <v>25</v>
      </c>
      <c r="E17" s="443" t="s">
        <v>26</v>
      </c>
      <c r="F17" s="443" t="s">
        <v>27</v>
      </c>
      <c r="G17" s="443" t="s">
        <v>28</v>
      </c>
      <c r="H17" s="20"/>
      <c r="I17" s="20"/>
      <c r="J17" s="453"/>
      <c r="K17" s="20"/>
    </row>
    <row r="18" spans="1:12" s="804" customFormat="1" ht="12.75" customHeight="1">
      <c r="A18" s="13">
        <v>1</v>
      </c>
      <c r="B18" s="35" t="s">
        <v>15</v>
      </c>
      <c r="C18" s="834"/>
      <c r="D18" s="835"/>
      <c r="E18" s="835"/>
      <c r="F18" s="835"/>
      <c r="G18" s="801">
        <f>SUM(C18:F18)</f>
        <v>0</v>
      </c>
      <c r="H18" s="802"/>
      <c r="I18" s="802"/>
      <c r="J18" s="464"/>
      <c r="K18" s="465"/>
      <c r="L18" s="803"/>
    </row>
    <row r="19" spans="1:12" s="804" customFormat="1" ht="12.75" customHeight="1">
      <c r="A19" s="15"/>
      <c r="B19" s="755" t="s">
        <v>35</v>
      </c>
      <c r="C19" s="805"/>
      <c r="D19" s="805"/>
      <c r="E19" s="805"/>
      <c r="F19" s="805"/>
      <c r="G19" s="806"/>
      <c r="H19" s="802"/>
      <c r="I19" s="802"/>
      <c r="J19" s="464"/>
      <c r="K19" s="186"/>
      <c r="L19" s="803"/>
    </row>
    <row r="20" spans="1:12" s="804" customFormat="1" ht="12.75" customHeight="1">
      <c r="A20" s="468">
        <f>A18+1</f>
        <v>2</v>
      </c>
      <c r="B20" s="469" t="s">
        <v>12</v>
      </c>
      <c r="C20" s="836"/>
      <c r="D20" s="837"/>
      <c r="E20" s="837"/>
      <c r="F20" s="837"/>
      <c r="G20" s="807">
        <f>SUM(C20:F20)</f>
        <v>0</v>
      </c>
      <c r="H20" s="802"/>
      <c r="I20" s="802"/>
      <c r="J20" s="464"/>
      <c r="K20" s="461"/>
      <c r="L20" s="803"/>
    </row>
    <row r="21" spans="1:12" s="804" customFormat="1" ht="12.75" customHeight="1">
      <c r="A21" s="468">
        <f t="shared" ref="A21:A28" si="0">A20+1</f>
        <v>3</v>
      </c>
      <c r="B21" s="460" t="s">
        <v>536</v>
      </c>
      <c r="C21" s="838"/>
      <c r="D21" s="839"/>
      <c r="E21" s="839"/>
      <c r="F21" s="839"/>
      <c r="G21" s="807">
        <f>SUM(C21:F21)</f>
        <v>0</v>
      </c>
      <c r="H21" s="802"/>
      <c r="I21" s="802"/>
      <c r="J21" s="464"/>
      <c r="K21" s="461"/>
      <c r="L21" s="803"/>
    </row>
    <row r="22" spans="1:12" s="804" customFormat="1" ht="12.75" customHeight="1">
      <c r="A22" s="468">
        <f t="shared" si="0"/>
        <v>4</v>
      </c>
      <c r="B22" s="460" t="s">
        <v>294</v>
      </c>
      <c r="C22" s="838"/>
      <c r="D22" s="839"/>
      <c r="E22" s="839"/>
      <c r="F22" s="839"/>
      <c r="G22" s="807">
        <f>SUM(C22:F22)</f>
        <v>0</v>
      </c>
      <c r="H22" s="802"/>
      <c r="I22" s="802"/>
      <c r="J22" s="464"/>
      <c r="K22" s="461"/>
      <c r="L22" s="803"/>
    </row>
    <row r="23" spans="1:12" s="1226" customFormat="1" ht="12.75" customHeight="1">
      <c r="A23" s="1221">
        <f t="shared" si="0"/>
        <v>5</v>
      </c>
      <c r="B23" s="1220" t="s">
        <v>615</v>
      </c>
      <c r="C23" s="1222"/>
      <c r="D23" s="1223"/>
      <c r="E23" s="1223"/>
      <c r="F23" s="1223"/>
      <c r="G23" s="1224">
        <f>SUM(C23:F23)</f>
        <v>0</v>
      </c>
      <c r="H23" s="461"/>
      <c r="I23" s="461"/>
      <c r="J23" s="1225"/>
      <c r="K23" s="461"/>
      <c r="L23" s="461"/>
    </row>
    <row r="24" spans="1:12" s="804" customFormat="1" ht="12.75" customHeight="1">
      <c r="A24" s="468">
        <f t="shared" si="0"/>
        <v>6</v>
      </c>
      <c r="B24" s="460" t="s">
        <v>29</v>
      </c>
      <c r="C24" s="838"/>
      <c r="D24" s="839"/>
      <c r="E24" s="839"/>
      <c r="F24" s="839"/>
      <c r="G24" s="807">
        <f>SUM(C24:F24)</f>
        <v>0</v>
      </c>
      <c r="H24" s="802"/>
      <c r="I24" s="802"/>
      <c r="J24" s="466"/>
      <c r="K24" s="462"/>
      <c r="L24" s="803"/>
    </row>
    <row r="25" spans="1:12" s="804" customFormat="1" ht="12.75" customHeight="1">
      <c r="A25" s="468">
        <f t="shared" si="0"/>
        <v>7</v>
      </c>
      <c r="B25" s="463" t="s">
        <v>501</v>
      </c>
      <c r="C25" s="809">
        <f>SUM((C20:C24))</f>
        <v>0</v>
      </c>
      <c r="D25" s="810">
        <f t="shared" ref="D25:G25" si="1">SUM((D20:D24))</f>
        <v>0</v>
      </c>
      <c r="E25" s="810">
        <f t="shared" si="1"/>
        <v>0</v>
      </c>
      <c r="F25" s="810">
        <f t="shared" si="1"/>
        <v>0</v>
      </c>
      <c r="G25" s="807">
        <f t="shared" si="1"/>
        <v>0</v>
      </c>
      <c r="H25" s="802"/>
      <c r="I25" s="802"/>
      <c r="J25" s="466"/>
      <c r="K25" s="467"/>
      <c r="L25" s="803"/>
    </row>
    <row r="26" spans="1:12" s="804" customFormat="1" ht="12.75" customHeight="1">
      <c r="A26" s="468">
        <f t="shared" si="0"/>
        <v>8</v>
      </c>
      <c r="B26" s="460" t="s">
        <v>37</v>
      </c>
      <c r="C26" s="838"/>
      <c r="D26" s="839"/>
      <c r="E26" s="839"/>
      <c r="F26" s="839"/>
      <c r="G26" s="807">
        <f>SUM(C26:F26)</f>
        <v>0</v>
      </c>
      <c r="H26" s="802"/>
      <c r="I26" s="802"/>
      <c r="J26" s="464"/>
      <c r="K26" s="461"/>
      <c r="L26" s="803"/>
    </row>
    <row r="27" spans="1:12" s="804" customFormat="1" ht="12.75" customHeight="1">
      <c r="A27" s="468">
        <f t="shared" si="0"/>
        <v>9</v>
      </c>
      <c r="B27" s="460" t="s">
        <v>38</v>
      </c>
      <c r="C27" s="838"/>
      <c r="D27" s="839"/>
      <c r="E27" s="839"/>
      <c r="F27" s="839"/>
      <c r="G27" s="807">
        <f>SUM(C27:F27)</f>
        <v>0</v>
      </c>
      <c r="H27" s="802"/>
      <c r="I27" s="802"/>
      <c r="J27" s="464"/>
      <c r="K27" s="461"/>
      <c r="L27" s="803"/>
    </row>
    <row r="28" spans="1:12" s="804" customFormat="1" ht="12.75" customHeight="1">
      <c r="A28" s="468">
        <f t="shared" si="0"/>
        <v>10</v>
      </c>
      <c r="B28" s="463" t="s">
        <v>292</v>
      </c>
      <c r="C28" s="809">
        <f>SUM(C25:C27)</f>
        <v>0</v>
      </c>
      <c r="D28" s="810">
        <f t="shared" ref="D28:G28" si="2">SUM(D25:D27)</f>
        <v>0</v>
      </c>
      <c r="E28" s="810">
        <f t="shared" si="2"/>
        <v>0</v>
      </c>
      <c r="F28" s="810">
        <f t="shared" si="2"/>
        <v>0</v>
      </c>
      <c r="G28" s="807">
        <f t="shared" si="2"/>
        <v>0</v>
      </c>
      <c r="H28" s="802"/>
      <c r="I28" s="802"/>
      <c r="J28" s="464"/>
      <c r="K28" s="467"/>
      <c r="L28" s="803"/>
    </row>
    <row r="29" spans="1:12" s="804" customFormat="1" ht="13">
      <c r="A29" s="17"/>
      <c r="B29" s="756" t="s">
        <v>36</v>
      </c>
      <c r="C29" s="811"/>
      <c r="D29" s="811"/>
      <c r="E29" s="811"/>
      <c r="F29" s="811"/>
      <c r="G29" s="812"/>
    </row>
    <row r="30" spans="1:12" s="804" customFormat="1" ht="13">
      <c r="A30" s="15"/>
      <c r="B30" s="757" t="s">
        <v>225</v>
      </c>
      <c r="C30" s="805"/>
      <c r="D30" s="805"/>
      <c r="E30" s="805"/>
      <c r="F30" s="805"/>
      <c r="G30" s="806"/>
    </row>
    <row r="31" spans="1:12" s="804" customFormat="1" ht="12.75" customHeight="1">
      <c r="A31" s="13">
        <f>A28+1</f>
        <v>11</v>
      </c>
      <c r="B31" s="16" t="s">
        <v>129</v>
      </c>
      <c r="C31" s="1254">
        <f>'Report 2'!N18</f>
        <v>0</v>
      </c>
      <c r="D31" s="1254">
        <f>'Report 2'!U18</f>
        <v>0</v>
      </c>
      <c r="E31" s="1254">
        <f>'Report 2'!AB18</f>
        <v>0</v>
      </c>
      <c r="F31" s="1254">
        <f>'Report 2'!AI18</f>
        <v>0</v>
      </c>
      <c r="G31" s="1255">
        <f>SUM(C31:F31)</f>
        <v>0</v>
      </c>
    </row>
    <row r="32" spans="1:12" s="804" customFormat="1" ht="12.75" customHeight="1">
      <c r="A32" s="13">
        <f>A31+1</f>
        <v>12</v>
      </c>
      <c r="B32" s="10" t="s">
        <v>108</v>
      </c>
      <c r="C32" s="1256">
        <f>'Report 2'!N19</f>
        <v>0</v>
      </c>
      <c r="D32" s="1254">
        <f>'Report 2'!U19</f>
        <v>0</v>
      </c>
      <c r="E32" s="1254">
        <f>'Report 2'!AB19</f>
        <v>0</v>
      </c>
      <c r="F32" s="1254">
        <f>'Report 2'!AI19</f>
        <v>0</v>
      </c>
      <c r="G32" s="1255">
        <f t="shared" ref="G32:G76" si="3">SUM(C32:F32)</f>
        <v>0</v>
      </c>
    </row>
    <row r="33" spans="1:7" s="804" customFormat="1" ht="12.75" customHeight="1">
      <c r="A33" s="13">
        <f t="shared" ref="A33:A65" si="4">A32+1</f>
        <v>13</v>
      </c>
      <c r="B33" s="11" t="s">
        <v>109</v>
      </c>
      <c r="C33" s="1256">
        <f>'Report 2'!N20</f>
        <v>0</v>
      </c>
      <c r="D33" s="1254">
        <f>'Report 2'!U20</f>
        <v>0</v>
      </c>
      <c r="E33" s="1254">
        <f>'Report 2'!AB20</f>
        <v>0</v>
      </c>
      <c r="F33" s="1254">
        <f>'Report 2'!AI20</f>
        <v>0</v>
      </c>
      <c r="G33" s="1255">
        <f t="shared" si="3"/>
        <v>0</v>
      </c>
    </row>
    <row r="34" spans="1:7" s="804" customFormat="1" ht="12.75" customHeight="1">
      <c r="A34" s="13">
        <f t="shared" si="4"/>
        <v>14</v>
      </c>
      <c r="B34" s="11" t="s">
        <v>537</v>
      </c>
      <c r="C34" s="1256">
        <f>'Report 2'!N21</f>
        <v>0</v>
      </c>
      <c r="D34" s="1254">
        <f>'Report 2'!U21</f>
        <v>0</v>
      </c>
      <c r="E34" s="1254">
        <f>'Report 2'!AB21</f>
        <v>0</v>
      </c>
      <c r="F34" s="1254">
        <f>'Report 2'!AI21</f>
        <v>0</v>
      </c>
      <c r="G34" s="1255">
        <f t="shared" si="3"/>
        <v>0</v>
      </c>
    </row>
    <row r="35" spans="1:7" s="804" customFormat="1" ht="12.75" customHeight="1">
      <c r="A35" s="13">
        <f t="shared" si="4"/>
        <v>15</v>
      </c>
      <c r="B35" s="11" t="s">
        <v>110</v>
      </c>
      <c r="C35" s="1256">
        <f>'Report 2'!N22</f>
        <v>0</v>
      </c>
      <c r="D35" s="1254">
        <f>'Report 2'!U22</f>
        <v>0</v>
      </c>
      <c r="E35" s="1254">
        <f>'Report 2'!AB22</f>
        <v>0</v>
      </c>
      <c r="F35" s="1254">
        <f>'Report 2'!AI22</f>
        <v>0</v>
      </c>
      <c r="G35" s="1255">
        <f t="shared" si="3"/>
        <v>0</v>
      </c>
    </row>
    <row r="36" spans="1:7" s="804" customFormat="1" ht="12.75" customHeight="1">
      <c r="A36" s="13">
        <f t="shared" si="4"/>
        <v>16</v>
      </c>
      <c r="B36" s="11" t="s">
        <v>538</v>
      </c>
      <c r="C36" s="1256">
        <f>'Report 2'!N23</f>
        <v>0</v>
      </c>
      <c r="D36" s="1254">
        <f>'Report 2'!U23</f>
        <v>0</v>
      </c>
      <c r="E36" s="1254">
        <f>'Report 2'!AB23</f>
        <v>0</v>
      </c>
      <c r="F36" s="1254">
        <f>'Report 2'!AI23</f>
        <v>0</v>
      </c>
      <c r="G36" s="1255">
        <f t="shared" si="3"/>
        <v>0</v>
      </c>
    </row>
    <row r="37" spans="1:7" s="804" customFormat="1" ht="12.75" customHeight="1">
      <c r="A37" s="13">
        <f t="shared" si="4"/>
        <v>17</v>
      </c>
      <c r="B37" s="11" t="s">
        <v>539</v>
      </c>
      <c r="C37" s="1256">
        <f>'Report 2'!N24</f>
        <v>0</v>
      </c>
      <c r="D37" s="1254">
        <f>'Report 2'!U24</f>
        <v>0</v>
      </c>
      <c r="E37" s="1254">
        <f>'Report 2'!AB24</f>
        <v>0</v>
      </c>
      <c r="F37" s="1254">
        <f>'Report 2'!AI24</f>
        <v>0</v>
      </c>
      <c r="G37" s="1255">
        <f t="shared" si="3"/>
        <v>0</v>
      </c>
    </row>
    <row r="38" spans="1:7" s="804" customFormat="1" ht="12.75" customHeight="1">
      <c r="A38" s="13">
        <f t="shared" si="4"/>
        <v>18</v>
      </c>
      <c r="B38" s="12" t="s">
        <v>540</v>
      </c>
      <c r="C38" s="1256">
        <f>'Report 2'!N25</f>
        <v>0</v>
      </c>
      <c r="D38" s="1254">
        <f>'Report 2'!U25</f>
        <v>0</v>
      </c>
      <c r="E38" s="1254">
        <f>'Report 2'!AB25</f>
        <v>0</v>
      </c>
      <c r="F38" s="1254">
        <f>'Report 2'!AI25</f>
        <v>0</v>
      </c>
      <c r="G38" s="1255">
        <f t="shared" si="3"/>
        <v>0</v>
      </c>
    </row>
    <row r="39" spans="1:7" s="804" customFormat="1" ht="12.75" customHeight="1">
      <c r="A39" s="13">
        <f t="shared" si="4"/>
        <v>19</v>
      </c>
      <c r="B39" s="11" t="s">
        <v>541</v>
      </c>
      <c r="C39" s="1256">
        <f>'Report 2'!N26</f>
        <v>0</v>
      </c>
      <c r="D39" s="1254">
        <f>'Report 2'!U26</f>
        <v>0</v>
      </c>
      <c r="E39" s="1254">
        <f>'Report 2'!AB26</f>
        <v>0</v>
      </c>
      <c r="F39" s="1254">
        <f>'Report 2'!AI26</f>
        <v>0</v>
      </c>
      <c r="G39" s="1255">
        <f t="shared" si="3"/>
        <v>0</v>
      </c>
    </row>
    <row r="40" spans="1:7" s="804" customFormat="1" ht="12.75" customHeight="1">
      <c r="A40" s="13">
        <f t="shared" si="4"/>
        <v>20</v>
      </c>
      <c r="B40" s="11" t="s">
        <v>542</v>
      </c>
      <c r="C40" s="1256">
        <f>'Report 2'!N27</f>
        <v>0</v>
      </c>
      <c r="D40" s="1254">
        <f>'Report 2'!U27</f>
        <v>0</v>
      </c>
      <c r="E40" s="1254">
        <f>'Report 2'!AB27</f>
        <v>0</v>
      </c>
      <c r="F40" s="1254">
        <f>'Report 2'!AI27</f>
        <v>0</v>
      </c>
      <c r="G40" s="1255">
        <f t="shared" si="3"/>
        <v>0</v>
      </c>
    </row>
    <row r="41" spans="1:7" s="804" customFormat="1" ht="12.75" customHeight="1">
      <c r="A41" s="13">
        <f t="shared" si="4"/>
        <v>21</v>
      </c>
      <c r="B41" s="11" t="s">
        <v>543</v>
      </c>
      <c r="C41" s="1256">
        <f>'Report 2'!N28</f>
        <v>0</v>
      </c>
      <c r="D41" s="1254">
        <f>'Report 2'!U28</f>
        <v>0</v>
      </c>
      <c r="E41" s="1254">
        <f>'Report 2'!AB28</f>
        <v>0</v>
      </c>
      <c r="F41" s="1254">
        <f>'Report 2'!AI28</f>
        <v>0</v>
      </c>
      <c r="G41" s="1255">
        <f t="shared" si="3"/>
        <v>0</v>
      </c>
    </row>
    <row r="42" spans="1:7" s="804" customFormat="1" ht="12.75" customHeight="1">
      <c r="A42" s="13">
        <f t="shared" si="4"/>
        <v>22</v>
      </c>
      <c r="B42" s="11" t="s">
        <v>544</v>
      </c>
      <c r="C42" s="1256">
        <f>'Report 2'!N29</f>
        <v>0</v>
      </c>
      <c r="D42" s="1254">
        <f>'Report 2'!U29</f>
        <v>0</v>
      </c>
      <c r="E42" s="1254">
        <f>'Report 2'!AB29</f>
        <v>0</v>
      </c>
      <c r="F42" s="1254">
        <f>'Report 2'!AI29</f>
        <v>0</v>
      </c>
      <c r="G42" s="1255">
        <f t="shared" si="3"/>
        <v>0</v>
      </c>
    </row>
    <row r="43" spans="1:7" s="804" customFormat="1" ht="12.75" customHeight="1">
      <c r="A43" s="13">
        <f t="shared" si="4"/>
        <v>23</v>
      </c>
      <c r="B43" s="11" t="s">
        <v>545</v>
      </c>
      <c r="C43" s="1256">
        <f>'Report 2'!N30</f>
        <v>0</v>
      </c>
      <c r="D43" s="1254">
        <f>'Report 2'!U30</f>
        <v>0</v>
      </c>
      <c r="E43" s="1254">
        <f>'Report 2'!AB30</f>
        <v>0</v>
      </c>
      <c r="F43" s="1254">
        <f>'Report 2'!AI30</f>
        <v>0</v>
      </c>
      <c r="G43" s="1255">
        <f t="shared" si="3"/>
        <v>0</v>
      </c>
    </row>
    <row r="44" spans="1:7" s="804" customFormat="1" ht="12.75" customHeight="1">
      <c r="A44" s="13">
        <f t="shared" si="4"/>
        <v>24</v>
      </c>
      <c r="B44" s="11" t="s">
        <v>546</v>
      </c>
      <c r="C44" s="1256">
        <f>'Report 2'!N31</f>
        <v>0</v>
      </c>
      <c r="D44" s="1254">
        <f>'Report 2'!U31</f>
        <v>0</v>
      </c>
      <c r="E44" s="1254">
        <f>'Report 2'!AB31</f>
        <v>0</v>
      </c>
      <c r="F44" s="1254">
        <f>'Report 2'!AI31</f>
        <v>0</v>
      </c>
      <c r="G44" s="1255">
        <f t="shared" si="3"/>
        <v>0</v>
      </c>
    </row>
    <row r="45" spans="1:7" s="804" customFormat="1" ht="12.75" customHeight="1">
      <c r="A45" s="13">
        <f t="shared" si="4"/>
        <v>25</v>
      </c>
      <c r="B45" s="11" t="s">
        <v>547</v>
      </c>
      <c r="C45" s="1256">
        <f>'Report 2'!N32</f>
        <v>0</v>
      </c>
      <c r="D45" s="1254">
        <f>'Report 2'!U32</f>
        <v>0</v>
      </c>
      <c r="E45" s="1254">
        <f>'Report 2'!AB32</f>
        <v>0</v>
      </c>
      <c r="F45" s="1254">
        <f>'Report 2'!AI32</f>
        <v>0</v>
      </c>
      <c r="G45" s="1255">
        <f t="shared" si="3"/>
        <v>0</v>
      </c>
    </row>
    <row r="46" spans="1:7" s="804" customFormat="1" ht="12.75" customHeight="1">
      <c r="A46" s="13">
        <f t="shared" si="4"/>
        <v>26</v>
      </c>
      <c r="B46" s="11" t="s">
        <v>233</v>
      </c>
      <c r="C46" s="1256">
        <f>'Report 2'!N33</f>
        <v>0</v>
      </c>
      <c r="D46" s="1254">
        <f>'Report 2'!U33</f>
        <v>0</v>
      </c>
      <c r="E46" s="1254">
        <f>'Report 2'!AB33</f>
        <v>0</v>
      </c>
      <c r="F46" s="1254">
        <f>'Report 2'!AI33</f>
        <v>0</v>
      </c>
      <c r="G46" s="1255">
        <f t="shared" si="3"/>
        <v>0</v>
      </c>
    </row>
    <row r="47" spans="1:7" s="804" customFormat="1" ht="12.75" customHeight="1">
      <c r="A47" s="13">
        <f t="shared" si="4"/>
        <v>27</v>
      </c>
      <c r="B47" s="11" t="s">
        <v>165</v>
      </c>
      <c r="C47" s="1256">
        <f>'Report 2'!N34</f>
        <v>0</v>
      </c>
      <c r="D47" s="1254">
        <f>'Report 2'!U34</f>
        <v>0</v>
      </c>
      <c r="E47" s="1254">
        <f>'Report 2'!AB34</f>
        <v>0</v>
      </c>
      <c r="F47" s="1254">
        <f>'Report 2'!AI34</f>
        <v>0</v>
      </c>
      <c r="G47" s="1255">
        <f>SUM(C47:F47)</f>
        <v>0</v>
      </c>
    </row>
    <row r="48" spans="1:7" s="804" customFormat="1">
      <c r="A48" s="13">
        <f t="shared" si="4"/>
        <v>28</v>
      </c>
      <c r="B48" s="11" t="s">
        <v>548</v>
      </c>
      <c r="C48" s="1256">
        <f>'Report 2'!N35</f>
        <v>0</v>
      </c>
      <c r="D48" s="1254">
        <f>'Report 2'!U35</f>
        <v>0</v>
      </c>
      <c r="E48" s="1254">
        <f>'Report 2'!AB35</f>
        <v>0</v>
      </c>
      <c r="F48" s="1254">
        <f>'Report 2'!AI35</f>
        <v>0</v>
      </c>
      <c r="G48" s="1255">
        <f t="shared" si="3"/>
        <v>0</v>
      </c>
    </row>
    <row r="49" spans="1:7" s="804" customFormat="1">
      <c r="A49" s="13">
        <f t="shared" si="4"/>
        <v>29</v>
      </c>
      <c r="B49" s="11" t="s">
        <v>549</v>
      </c>
      <c r="C49" s="1256">
        <f>'Report 2'!N36</f>
        <v>0</v>
      </c>
      <c r="D49" s="1254">
        <f>'Report 2'!U36</f>
        <v>0</v>
      </c>
      <c r="E49" s="1254">
        <f>'Report 2'!AB36</f>
        <v>0</v>
      </c>
      <c r="F49" s="1254">
        <f>'Report 2'!AI36</f>
        <v>0</v>
      </c>
      <c r="G49" s="1255">
        <f t="shared" si="3"/>
        <v>0</v>
      </c>
    </row>
    <row r="50" spans="1:7" s="804" customFormat="1">
      <c r="A50" s="13">
        <f t="shared" si="4"/>
        <v>30</v>
      </c>
      <c r="B50" s="12" t="s">
        <v>111</v>
      </c>
      <c r="C50" s="1256">
        <f>'Report 2'!N37</f>
        <v>0</v>
      </c>
      <c r="D50" s="1254">
        <f>'Report 2'!U37</f>
        <v>0</v>
      </c>
      <c r="E50" s="1254">
        <f>'Report 2'!AB37</f>
        <v>0</v>
      </c>
      <c r="F50" s="1254">
        <f>'Report 2'!AI37</f>
        <v>0</v>
      </c>
      <c r="G50" s="1255">
        <f t="shared" si="3"/>
        <v>0</v>
      </c>
    </row>
    <row r="51" spans="1:7" s="804" customFormat="1">
      <c r="A51" s="13">
        <f t="shared" si="4"/>
        <v>31</v>
      </c>
      <c r="B51" s="12" t="s">
        <v>550</v>
      </c>
      <c r="C51" s="1256">
        <f>'Report 2'!N38</f>
        <v>0</v>
      </c>
      <c r="D51" s="1254">
        <f>'Report 2'!U38</f>
        <v>0</v>
      </c>
      <c r="E51" s="1254">
        <f>'Report 2'!AB38</f>
        <v>0</v>
      </c>
      <c r="F51" s="1254">
        <f>'Report 2'!AI38</f>
        <v>0</v>
      </c>
      <c r="G51" s="1255">
        <f t="shared" si="3"/>
        <v>0</v>
      </c>
    </row>
    <row r="52" spans="1:7" s="804" customFormat="1">
      <c r="A52" s="13">
        <f t="shared" si="4"/>
        <v>32</v>
      </c>
      <c r="B52" s="11" t="s">
        <v>551</v>
      </c>
      <c r="C52" s="1256">
        <f>'Report 2'!N39</f>
        <v>0</v>
      </c>
      <c r="D52" s="1254">
        <f>'Report 2'!U39</f>
        <v>0</v>
      </c>
      <c r="E52" s="1254">
        <f>'Report 2'!AB39</f>
        <v>0</v>
      </c>
      <c r="F52" s="1254">
        <f>'Report 2'!AI39</f>
        <v>0</v>
      </c>
      <c r="G52" s="1255">
        <f t="shared" si="3"/>
        <v>0</v>
      </c>
    </row>
    <row r="53" spans="1:7" s="804" customFormat="1">
      <c r="A53" s="13">
        <f t="shared" si="4"/>
        <v>33</v>
      </c>
      <c r="B53" s="12" t="s">
        <v>112</v>
      </c>
      <c r="C53" s="1256">
        <f>'Report 2'!N40</f>
        <v>0</v>
      </c>
      <c r="D53" s="1254">
        <f>'Report 2'!U40</f>
        <v>0</v>
      </c>
      <c r="E53" s="1254">
        <f>'Report 2'!AB40</f>
        <v>0</v>
      </c>
      <c r="F53" s="1254">
        <f>'Report 2'!AI40</f>
        <v>0</v>
      </c>
      <c r="G53" s="1255">
        <f t="shared" si="3"/>
        <v>0</v>
      </c>
    </row>
    <row r="54" spans="1:7" s="804" customFormat="1">
      <c r="A54" s="13">
        <f t="shared" si="4"/>
        <v>34</v>
      </c>
      <c r="B54" s="12" t="s">
        <v>113</v>
      </c>
      <c r="C54" s="1256">
        <f>'Report 2'!N41</f>
        <v>0</v>
      </c>
      <c r="D54" s="1254">
        <f>'Report 2'!U41</f>
        <v>0</v>
      </c>
      <c r="E54" s="1254">
        <f>'Report 2'!AB41</f>
        <v>0</v>
      </c>
      <c r="F54" s="1254">
        <f>'Report 2'!AI41</f>
        <v>0</v>
      </c>
      <c r="G54" s="1255">
        <f t="shared" si="3"/>
        <v>0</v>
      </c>
    </row>
    <row r="55" spans="1:7" s="804" customFormat="1">
      <c r="A55" s="13">
        <f t="shared" si="4"/>
        <v>35</v>
      </c>
      <c r="B55" s="11" t="s">
        <v>133</v>
      </c>
      <c r="C55" s="1256">
        <f>'Report 2'!N42</f>
        <v>0</v>
      </c>
      <c r="D55" s="1254">
        <f>'Report 2'!U42</f>
        <v>0</v>
      </c>
      <c r="E55" s="1254">
        <f>'Report 2'!AB42</f>
        <v>0</v>
      </c>
      <c r="F55" s="1254">
        <f>'Report 2'!AI42</f>
        <v>0</v>
      </c>
      <c r="G55" s="1255">
        <f>SUM(C55:F55)</f>
        <v>0</v>
      </c>
    </row>
    <row r="56" spans="1:7" s="804" customFormat="1">
      <c r="A56" s="13">
        <f t="shared" si="4"/>
        <v>36</v>
      </c>
      <c r="B56" s="11" t="s">
        <v>552</v>
      </c>
      <c r="C56" s="1256">
        <f>'Report 2'!N43</f>
        <v>0</v>
      </c>
      <c r="D56" s="1254">
        <f>'Report 2'!U43</f>
        <v>0</v>
      </c>
      <c r="E56" s="1254">
        <f>'Report 2'!AB43</f>
        <v>0</v>
      </c>
      <c r="F56" s="1254">
        <f>'Report 2'!AI43</f>
        <v>0</v>
      </c>
      <c r="G56" s="1255">
        <f t="shared" si="3"/>
        <v>0</v>
      </c>
    </row>
    <row r="57" spans="1:7" s="804" customFormat="1">
      <c r="A57" s="13">
        <f t="shared" si="4"/>
        <v>37</v>
      </c>
      <c r="B57" s="11" t="s">
        <v>553</v>
      </c>
      <c r="C57" s="1256">
        <f>'Report 2'!N44</f>
        <v>0</v>
      </c>
      <c r="D57" s="1254">
        <f>'Report 2'!U44</f>
        <v>0</v>
      </c>
      <c r="E57" s="1254">
        <f>'Report 2'!AB44</f>
        <v>0</v>
      </c>
      <c r="F57" s="1254">
        <f>'Report 2'!AI44</f>
        <v>0</v>
      </c>
      <c r="G57" s="1255">
        <f t="shared" si="3"/>
        <v>0</v>
      </c>
    </row>
    <row r="58" spans="1:7" s="804" customFormat="1">
      <c r="A58" s="13">
        <f t="shared" si="4"/>
        <v>38</v>
      </c>
      <c r="B58" s="11" t="s">
        <v>554</v>
      </c>
      <c r="C58" s="1256">
        <f>'Report 2'!N45</f>
        <v>0</v>
      </c>
      <c r="D58" s="1254">
        <f>'Report 2'!U45</f>
        <v>0</v>
      </c>
      <c r="E58" s="1254">
        <f>'Report 2'!AB45</f>
        <v>0</v>
      </c>
      <c r="F58" s="1254">
        <f>'Report 2'!AI45</f>
        <v>0</v>
      </c>
      <c r="G58" s="1255">
        <f t="shared" si="3"/>
        <v>0</v>
      </c>
    </row>
    <row r="59" spans="1:7" s="804" customFormat="1">
      <c r="A59" s="13">
        <f t="shared" si="4"/>
        <v>39</v>
      </c>
      <c r="B59" s="460" t="s">
        <v>649</v>
      </c>
      <c r="C59" s="1256">
        <f>'Report 2'!N46</f>
        <v>0</v>
      </c>
      <c r="D59" s="1254">
        <f>'Report 2'!U46</f>
        <v>0</v>
      </c>
      <c r="E59" s="1254">
        <f>'Report 2'!AB46</f>
        <v>0</v>
      </c>
      <c r="F59" s="1254">
        <f>'Report 2'!AI46</f>
        <v>0</v>
      </c>
      <c r="G59" s="1255">
        <f>SUM(C59:F59)</f>
        <v>0</v>
      </c>
    </row>
    <row r="60" spans="1:7" s="804" customFormat="1">
      <c r="A60" s="13">
        <f t="shared" si="4"/>
        <v>40</v>
      </c>
      <c r="B60" s="460" t="s">
        <v>650</v>
      </c>
      <c r="C60" s="1256">
        <f>'Report 2'!N47</f>
        <v>0</v>
      </c>
      <c r="D60" s="1254">
        <f>'Report 2'!U47</f>
        <v>0</v>
      </c>
      <c r="E60" s="1254">
        <f>'Report 2'!AB47</f>
        <v>0</v>
      </c>
      <c r="F60" s="1254">
        <f>'Report 2'!AI47</f>
        <v>0</v>
      </c>
      <c r="G60" s="1255">
        <f t="shared" si="3"/>
        <v>0</v>
      </c>
    </row>
    <row r="61" spans="1:7" s="804" customFormat="1">
      <c r="A61" s="13">
        <f t="shared" si="4"/>
        <v>41</v>
      </c>
      <c r="B61" s="460" t="s">
        <v>651</v>
      </c>
      <c r="C61" s="1256">
        <f>'Report 2'!N48</f>
        <v>0</v>
      </c>
      <c r="D61" s="1254">
        <f>'Report 2'!U48</f>
        <v>0</v>
      </c>
      <c r="E61" s="1254">
        <f>'Report 2'!AB48</f>
        <v>0</v>
      </c>
      <c r="F61" s="1254">
        <f>'Report 2'!AI48</f>
        <v>0</v>
      </c>
      <c r="G61" s="1255">
        <f>SUM(C61:F61)</f>
        <v>0</v>
      </c>
    </row>
    <row r="62" spans="1:7" s="993" customFormat="1">
      <c r="A62" s="992">
        <f t="shared" si="4"/>
        <v>42</v>
      </c>
      <c r="B62" s="1253" t="s">
        <v>617</v>
      </c>
      <c r="C62" s="1256">
        <f>'Report 2'!N49</f>
        <v>0</v>
      </c>
      <c r="D62" s="1254">
        <f>'Report 2'!U49</f>
        <v>0</v>
      </c>
      <c r="E62" s="1254">
        <f>'Report 2'!AB49</f>
        <v>0</v>
      </c>
      <c r="F62" s="1254">
        <f>'Report 2'!AI49</f>
        <v>0</v>
      </c>
      <c r="G62" s="1255">
        <f t="shared" si="3"/>
        <v>0</v>
      </c>
    </row>
    <row r="63" spans="1:7" s="993" customFormat="1">
      <c r="A63" s="992">
        <f t="shared" si="4"/>
        <v>43</v>
      </c>
      <c r="B63" s="460" t="s">
        <v>644</v>
      </c>
      <c r="C63" s="1256">
        <f>'Report 2'!N50</f>
        <v>0</v>
      </c>
      <c r="D63" s="1254">
        <f>'Report 2'!U50</f>
        <v>0</v>
      </c>
      <c r="E63" s="1254">
        <f>'Report 2'!AB50</f>
        <v>0</v>
      </c>
      <c r="F63" s="1254">
        <f>'Report 2'!AI50</f>
        <v>0</v>
      </c>
      <c r="G63" s="1255">
        <f t="shared" si="3"/>
        <v>0</v>
      </c>
    </row>
    <row r="64" spans="1:7" s="808" customFormat="1" ht="13">
      <c r="A64" s="13">
        <f t="shared" si="4"/>
        <v>44</v>
      </c>
      <c r="B64" s="463" t="s">
        <v>363</v>
      </c>
      <c r="C64" s="1257">
        <f>SUM(C31:C63)</f>
        <v>0</v>
      </c>
      <c r="D64" s="1258">
        <f>SUM(D31:D63)</f>
        <v>0</v>
      </c>
      <c r="E64" s="1258">
        <f>SUM(E31:E63)</f>
        <v>0</v>
      </c>
      <c r="F64" s="1258">
        <f>SUM(F31:F63)</f>
        <v>0</v>
      </c>
      <c r="G64" s="1258">
        <f>SUM(G31:G63)</f>
        <v>0</v>
      </c>
    </row>
    <row r="65" spans="1:9" s="808" customFormat="1">
      <c r="A65" s="13">
        <f t="shared" si="4"/>
        <v>45</v>
      </c>
      <c r="B65" s="11" t="s">
        <v>166</v>
      </c>
      <c r="C65" s="1259">
        <f>'Report 2'!N52</f>
        <v>0</v>
      </c>
      <c r="D65" s="1260">
        <f>'Report 2'!U52</f>
        <v>0</v>
      </c>
      <c r="E65" s="1260">
        <f>'Report 2'!AB52</f>
        <v>0</v>
      </c>
      <c r="F65" s="1260">
        <f>'Report 2'!AI52</f>
        <v>0</v>
      </c>
      <c r="G65" s="1255">
        <f>SUM(C65:F65)</f>
        <v>0</v>
      </c>
    </row>
    <row r="66" spans="1:9" s="808" customFormat="1">
      <c r="A66" s="13">
        <f>A65+1</f>
        <v>46</v>
      </c>
      <c r="B66" s="11" t="s">
        <v>555</v>
      </c>
      <c r="C66" s="1259">
        <f>'Report 2'!N53</f>
        <v>0</v>
      </c>
      <c r="D66" s="1260">
        <f>'Report 2'!U53</f>
        <v>0</v>
      </c>
      <c r="E66" s="1260">
        <f>'Report 2'!AB53</f>
        <v>0</v>
      </c>
      <c r="F66" s="1260">
        <f>'Report 2'!AI53</f>
        <v>0</v>
      </c>
      <c r="G66" s="1255">
        <f t="shared" ref="G66" si="5">SUM(C66:F66)</f>
        <v>0</v>
      </c>
    </row>
    <row r="67" spans="1:9" s="808" customFormat="1">
      <c r="A67" s="13">
        <f>A66+1</f>
        <v>47</v>
      </c>
      <c r="B67" s="460" t="s">
        <v>293</v>
      </c>
      <c r="C67" s="1259">
        <f>'Report 2'!N54</f>
        <v>0</v>
      </c>
      <c r="D67" s="1260">
        <f>'Report 2'!U54</f>
        <v>0</v>
      </c>
      <c r="E67" s="1260">
        <f>'Report 2'!AB54</f>
        <v>0</v>
      </c>
      <c r="F67" s="1260">
        <f>'Report 2'!AI54</f>
        <v>0</v>
      </c>
      <c r="G67" s="1255">
        <f t="shared" ref="G67:G69" si="6">SUM(C67:F67)</f>
        <v>0</v>
      </c>
    </row>
    <row r="68" spans="1:9" s="808" customFormat="1">
      <c r="A68" s="13">
        <f t="shared" ref="A68:A77" si="7">A67+1</f>
        <v>48</v>
      </c>
      <c r="B68" s="460" t="s">
        <v>556</v>
      </c>
      <c r="C68" s="1259">
        <f>'Report 2'!N55</f>
        <v>0</v>
      </c>
      <c r="D68" s="1260">
        <f>'Report 2'!U55</f>
        <v>0</v>
      </c>
      <c r="E68" s="1260">
        <f>'Report 2'!AB55</f>
        <v>0</v>
      </c>
      <c r="F68" s="1260">
        <f>'Report 2'!AI55</f>
        <v>0</v>
      </c>
      <c r="G68" s="1255">
        <f t="shared" si="6"/>
        <v>0</v>
      </c>
    </row>
    <row r="69" spans="1:9" s="808" customFormat="1">
      <c r="A69" s="13">
        <f t="shared" si="7"/>
        <v>49</v>
      </c>
      <c r="B69" s="460" t="s">
        <v>392</v>
      </c>
      <c r="C69" s="1259">
        <f>'Report 2'!N56</f>
        <v>0</v>
      </c>
      <c r="D69" s="1260">
        <f>'Report 2'!U56</f>
        <v>0</v>
      </c>
      <c r="E69" s="1260">
        <f>'Report 2'!AB56</f>
        <v>0</v>
      </c>
      <c r="F69" s="1260">
        <f>'Report 2'!AI56</f>
        <v>0</v>
      </c>
      <c r="G69" s="1255">
        <f t="shared" si="6"/>
        <v>0</v>
      </c>
    </row>
    <row r="70" spans="1:9" s="808" customFormat="1">
      <c r="A70" s="13">
        <f t="shared" si="7"/>
        <v>50</v>
      </c>
      <c r="B70" s="11" t="s">
        <v>142</v>
      </c>
      <c r="C70" s="1259">
        <f>'Report 2'!N57</f>
        <v>0</v>
      </c>
      <c r="D70" s="1260">
        <f>'Report 2'!U57</f>
        <v>0</v>
      </c>
      <c r="E70" s="1260">
        <f>'Report 2'!AB57</f>
        <v>0</v>
      </c>
      <c r="F70" s="1260">
        <f>'Report 2'!AI57</f>
        <v>0</v>
      </c>
      <c r="G70" s="1255">
        <f t="shared" si="3"/>
        <v>0</v>
      </c>
    </row>
    <row r="71" spans="1:9" s="804" customFormat="1">
      <c r="A71" s="13">
        <f t="shared" si="7"/>
        <v>51</v>
      </c>
      <c r="B71" s="460" t="s">
        <v>557</v>
      </c>
      <c r="C71" s="1259">
        <f>'Report 2'!N58</f>
        <v>0</v>
      </c>
      <c r="D71" s="1260">
        <f>'Report 2'!U58</f>
        <v>0</v>
      </c>
      <c r="E71" s="1260">
        <f>'Report 2'!AB58</f>
        <v>0</v>
      </c>
      <c r="F71" s="1260">
        <f>'Report 2'!AI58</f>
        <v>0</v>
      </c>
      <c r="G71" s="1255">
        <f t="shared" si="3"/>
        <v>0</v>
      </c>
      <c r="I71" s="808"/>
    </row>
    <row r="72" spans="1:9" s="804" customFormat="1" ht="13">
      <c r="A72" s="13">
        <f t="shared" si="7"/>
        <v>52</v>
      </c>
      <c r="B72" s="463" t="s">
        <v>502</v>
      </c>
      <c r="C72" s="1257">
        <f>SUM(C64:C71)</f>
        <v>0</v>
      </c>
      <c r="D72" s="1258">
        <f>SUM(D64:D71)</f>
        <v>0</v>
      </c>
      <c r="E72" s="1258">
        <f>SUM(E64:E71)</f>
        <v>0</v>
      </c>
      <c r="F72" s="1258">
        <f>SUM(F64:F71)</f>
        <v>0</v>
      </c>
      <c r="G72" s="1258">
        <f>SUM(G64:G71)</f>
        <v>0</v>
      </c>
    </row>
    <row r="73" spans="1:9" s="804" customFormat="1">
      <c r="A73" s="13">
        <f t="shared" si="7"/>
        <v>53</v>
      </c>
      <c r="B73" s="460" t="s">
        <v>30</v>
      </c>
      <c r="C73" s="840"/>
      <c r="D73" s="841"/>
      <c r="E73" s="841"/>
      <c r="F73" s="841"/>
      <c r="G73" s="813">
        <f t="shared" si="3"/>
        <v>0</v>
      </c>
    </row>
    <row r="74" spans="1:9" s="804" customFormat="1">
      <c r="A74" s="13">
        <f t="shared" si="7"/>
        <v>54</v>
      </c>
      <c r="B74" s="460" t="s">
        <v>31</v>
      </c>
      <c r="C74" s="840"/>
      <c r="D74" s="841"/>
      <c r="E74" s="841"/>
      <c r="F74" s="841"/>
      <c r="G74" s="813">
        <f t="shared" si="3"/>
        <v>0</v>
      </c>
    </row>
    <row r="75" spans="1:9" s="804" customFormat="1">
      <c r="A75" s="13">
        <f t="shared" si="7"/>
        <v>55</v>
      </c>
      <c r="B75" s="816" t="s">
        <v>395</v>
      </c>
      <c r="C75" s="814">
        <f t="shared" ref="C75:G75" si="8">C73-C74</f>
        <v>0</v>
      </c>
      <c r="D75" s="815">
        <f t="shared" si="8"/>
        <v>0</v>
      </c>
      <c r="E75" s="815">
        <f t="shared" si="8"/>
        <v>0</v>
      </c>
      <c r="F75" s="815">
        <f t="shared" si="8"/>
        <v>0</v>
      </c>
      <c r="G75" s="815">
        <f t="shared" si="8"/>
        <v>0</v>
      </c>
    </row>
    <row r="76" spans="1:9" s="804" customFormat="1">
      <c r="A76" s="13">
        <f t="shared" si="7"/>
        <v>56</v>
      </c>
      <c r="B76" s="460" t="s">
        <v>118</v>
      </c>
      <c r="C76" s="840"/>
      <c r="D76" s="841"/>
      <c r="E76" s="841"/>
      <c r="F76" s="841"/>
      <c r="G76" s="813">
        <f t="shared" si="3"/>
        <v>0</v>
      </c>
    </row>
    <row r="77" spans="1:9" s="804" customFormat="1" ht="13">
      <c r="A77" s="13">
        <f t="shared" si="7"/>
        <v>57</v>
      </c>
      <c r="B77" s="463" t="s">
        <v>394</v>
      </c>
      <c r="C77" s="814">
        <f t="shared" ref="C77:G77" si="9">C72+C75-C76</f>
        <v>0</v>
      </c>
      <c r="D77" s="815">
        <f t="shared" si="9"/>
        <v>0</v>
      </c>
      <c r="E77" s="815">
        <f t="shared" si="9"/>
        <v>0</v>
      </c>
      <c r="F77" s="815">
        <f t="shared" si="9"/>
        <v>0</v>
      </c>
      <c r="G77" s="815">
        <f t="shared" si="9"/>
        <v>0</v>
      </c>
    </row>
    <row r="78" spans="1:9" s="804" customFormat="1" ht="12.75" customHeight="1">
      <c r="A78" s="15"/>
      <c r="B78" s="758" t="s">
        <v>17</v>
      </c>
      <c r="C78" s="805"/>
      <c r="D78" s="805"/>
      <c r="E78" s="805"/>
      <c r="F78" s="805"/>
      <c r="G78" s="806"/>
    </row>
    <row r="79" spans="1:9" s="804" customFormat="1" ht="12.75" customHeight="1">
      <c r="A79" s="13">
        <f>A77+1</f>
        <v>58</v>
      </c>
      <c r="B79" s="11" t="s">
        <v>19</v>
      </c>
      <c r="C79" s="840"/>
      <c r="D79" s="841"/>
      <c r="E79" s="841"/>
      <c r="F79" s="841"/>
      <c r="G79" s="813">
        <f>SUM(C79:F79)</f>
        <v>0</v>
      </c>
    </row>
    <row r="80" spans="1:9" s="804" customFormat="1" ht="12.75" customHeight="1">
      <c r="A80" s="13">
        <f>A79+1</f>
        <v>59</v>
      </c>
      <c r="B80" s="11" t="s">
        <v>18</v>
      </c>
      <c r="C80" s="840"/>
      <c r="D80" s="841"/>
      <c r="E80" s="841"/>
      <c r="F80" s="841"/>
      <c r="G80" s="813">
        <f>SUM(C80:F80)</f>
        <v>0</v>
      </c>
    </row>
    <row r="81" spans="1:7" s="804" customFormat="1" ht="12.75" customHeight="1">
      <c r="A81" s="13">
        <f t="shared" ref="A81:A93" si="10">A80+1</f>
        <v>60</v>
      </c>
      <c r="B81" s="460" t="s">
        <v>179</v>
      </c>
      <c r="C81" s="840"/>
      <c r="D81" s="841"/>
      <c r="E81" s="841"/>
      <c r="F81" s="841"/>
      <c r="G81" s="813">
        <f>SUM(C81:F81)</f>
        <v>0</v>
      </c>
    </row>
    <row r="82" spans="1:7" s="804" customFormat="1" ht="12.75" customHeight="1">
      <c r="A82" s="13">
        <f t="shared" si="10"/>
        <v>61</v>
      </c>
      <c r="B82" s="596" t="s">
        <v>344</v>
      </c>
      <c r="C82" s="842"/>
      <c r="D82" s="843"/>
      <c r="E82" s="843"/>
      <c r="F82" s="843"/>
      <c r="G82" s="813">
        <f>SUM(C82:F82)</f>
        <v>0</v>
      </c>
    </row>
    <row r="83" spans="1:7" s="804" customFormat="1" ht="12.75" customHeight="1">
      <c r="A83" s="13">
        <f t="shared" si="10"/>
        <v>62</v>
      </c>
      <c r="B83" s="596" t="s">
        <v>344</v>
      </c>
      <c r="C83" s="842"/>
      <c r="D83" s="843"/>
      <c r="E83" s="843"/>
      <c r="F83" s="843"/>
      <c r="G83" s="813">
        <f>SUM(C83:F83)</f>
        <v>0</v>
      </c>
    </row>
    <row r="84" spans="1:7" s="804" customFormat="1" ht="12.75" customHeight="1">
      <c r="A84" s="13">
        <f t="shared" si="10"/>
        <v>63</v>
      </c>
      <c r="B84" s="463" t="s">
        <v>396</v>
      </c>
      <c r="C84" s="814">
        <f>C79+C80+C81+C82+C83</f>
        <v>0</v>
      </c>
      <c r="D84" s="815">
        <f t="shared" ref="D84:G84" si="11">D79+D80+D81+D82+D83</f>
        <v>0</v>
      </c>
      <c r="E84" s="815">
        <f t="shared" si="11"/>
        <v>0</v>
      </c>
      <c r="F84" s="815">
        <f t="shared" si="11"/>
        <v>0</v>
      </c>
      <c r="G84" s="815">
        <f t="shared" si="11"/>
        <v>0</v>
      </c>
    </row>
    <row r="85" spans="1:7" s="804" customFormat="1" ht="12.75" customHeight="1">
      <c r="A85" s="13">
        <f t="shared" si="10"/>
        <v>64</v>
      </c>
      <c r="B85" s="463" t="s">
        <v>397</v>
      </c>
      <c r="C85" s="814">
        <f>C77+C84</f>
        <v>0</v>
      </c>
      <c r="D85" s="815">
        <f t="shared" ref="D85:G85" si="12">D77+D84</f>
        <v>0</v>
      </c>
      <c r="E85" s="815">
        <f t="shared" si="12"/>
        <v>0</v>
      </c>
      <c r="F85" s="815">
        <f t="shared" si="12"/>
        <v>0</v>
      </c>
      <c r="G85" s="815">
        <f t="shared" si="12"/>
        <v>0</v>
      </c>
    </row>
    <row r="86" spans="1:7" s="804" customFormat="1" ht="12.75" customHeight="1">
      <c r="A86" s="13">
        <f t="shared" si="10"/>
        <v>65</v>
      </c>
      <c r="B86" s="463" t="s">
        <v>398</v>
      </c>
      <c r="C86" s="814">
        <f t="shared" ref="C86:G86" si="13">C28-C85</f>
        <v>0</v>
      </c>
      <c r="D86" s="815">
        <f t="shared" si="13"/>
        <v>0</v>
      </c>
      <c r="E86" s="815">
        <f t="shared" si="13"/>
        <v>0</v>
      </c>
      <c r="F86" s="815">
        <f t="shared" si="13"/>
        <v>0</v>
      </c>
      <c r="G86" s="815">
        <f t="shared" si="13"/>
        <v>0</v>
      </c>
    </row>
    <row r="87" spans="1:7" s="804" customFormat="1" ht="12.75" customHeight="1">
      <c r="A87" s="13">
        <f t="shared" si="10"/>
        <v>66</v>
      </c>
      <c r="B87" s="460" t="s">
        <v>32</v>
      </c>
      <c r="C87" s="840"/>
      <c r="D87" s="841"/>
      <c r="E87" s="841"/>
      <c r="F87" s="841"/>
      <c r="G87" s="813">
        <f t="shared" ref="G87:G92" si="14">SUM(C87:F87)</f>
        <v>0</v>
      </c>
    </row>
    <row r="88" spans="1:7" s="804" customFormat="1" ht="12.75" customHeight="1">
      <c r="A88" s="13">
        <f t="shared" si="10"/>
        <v>67</v>
      </c>
      <c r="B88" s="44" t="s">
        <v>44</v>
      </c>
      <c r="C88" s="840"/>
      <c r="D88" s="841"/>
      <c r="E88" s="841"/>
      <c r="F88" s="841"/>
      <c r="G88" s="813">
        <f t="shared" si="14"/>
        <v>0</v>
      </c>
    </row>
    <row r="89" spans="1:7" s="804" customFormat="1" ht="12.75" customHeight="1">
      <c r="A89" s="13">
        <f t="shared" si="10"/>
        <v>68</v>
      </c>
      <c r="B89" s="44" t="s">
        <v>34</v>
      </c>
      <c r="C89" s="840"/>
      <c r="D89" s="841"/>
      <c r="E89" s="841"/>
      <c r="F89" s="841"/>
      <c r="G89" s="813">
        <f t="shared" si="14"/>
        <v>0</v>
      </c>
    </row>
    <row r="90" spans="1:7" s="804" customFormat="1" ht="12.75" customHeight="1">
      <c r="A90" s="13">
        <f t="shared" si="10"/>
        <v>69</v>
      </c>
      <c r="B90" s="44" t="s">
        <v>46</v>
      </c>
      <c r="C90" s="840"/>
      <c r="D90" s="841"/>
      <c r="E90" s="841"/>
      <c r="F90" s="841"/>
      <c r="G90" s="813">
        <f t="shared" si="14"/>
        <v>0</v>
      </c>
    </row>
    <row r="91" spans="1:7" s="804" customFormat="1" ht="12.75" customHeight="1">
      <c r="A91" s="13">
        <f t="shared" si="10"/>
        <v>70</v>
      </c>
      <c r="B91" s="460" t="s">
        <v>231</v>
      </c>
      <c r="C91" s="840"/>
      <c r="D91" s="841"/>
      <c r="E91" s="841"/>
      <c r="F91" s="841"/>
      <c r="G91" s="813">
        <f t="shared" si="14"/>
        <v>0</v>
      </c>
    </row>
    <row r="92" spans="1:7" s="804" customFormat="1" ht="12.75" customHeight="1">
      <c r="A92" s="13">
        <f t="shared" si="10"/>
        <v>71</v>
      </c>
      <c r="B92" s="460" t="s">
        <v>45</v>
      </c>
      <c r="C92" s="840"/>
      <c r="D92" s="841"/>
      <c r="E92" s="841"/>
      <c r="F92" s="841"/>
      <c r="G92" s="813">
        <f t="shared" si="14"/>
        <v>0</v>
      </c>
    </row>
    <row r="93" spans="1:7" s="804" customFormat="1" ht="12.75" customHeight="1">
      <c r="A93" s="13">
        <f t="shared" si="10"/>
        <v>72</v>
      </c>
      <c r="B93" s="817" t="s">
        <v>503</v>
      </c>
      <c r="C93" s="814">
        <f>C86-C87-C88-C89-C90-C91-C92</f>
        <v>0</v>
      </c>
      <c r="D93" s="815">
        <f t="shared" ref="D93:G93" si="15">D86-D87-D88-D89-D90-D91-D92</f>
        <v>0</v>
      </c>
      <c r="E93" s="815">
        <f t="shared" si="15"/>
        <v>0</v>
      </c>
      <c r="F93" s="815">
        <f t="shared" si="15"/>
        <v>0</v>
      </c>
      <c r="G93" s="815">
        <f t="shared" si="15"/>
        <v>0</v>
      </c>
    </row>
    <row r="94" spans="1:7" ht="15" customHeight="1">
      <c r="B94" s="6"/>
      <c r="C94" s="5"/>
      <c r="D94" s="5"/>
      <c r="E94" s="5"/>
      <c r="F94" s="5"/>
      <c r="G94" s="5"/>
    </row>
    <row r="95" spans="1:7" ht="15" customHeight="1">
      <c r="B95" s="6"/>
    </row>
    <row r="96" spans="1:7" ht="15" customHeight="1">
      <c r="A96" s="39"/>
      <c r="B96" s="6"/>
    </row>
    <row r="97" spans="1:7" ht="15" customHeight="1">
      <c r="A97" s="38"/>
      <c r="B97" s="5"/>
      <c r="C97" s="5"/>
    </row>
    <row r="98" spans="1:7" ht="18">
      <c r="A98" s="39" t="s">
        <v>103</v>
      </c>
      <c r="B98" s="5"/>
      <c r="C98" s="5"/>
    </row>
    <row r="99" spans="1:7" ht="15" customHeight="1">
      <c r="A99" s="40"/>
    </row>
    <row r="100" spans="1:7" s="239" customFormat="1" ht="15" customHeight="1">
      <c r="A100" s="444"/>
      <c r="B100" s="445"/>
      <c r="C100" s="470" t="s">
        <v>366</v>
      </c>
      <c r="D100" s="470"/>
      <c r="E100" s="470"/>
      <c r="F100" s="470"/>
      <c r="G100" s="456"/>
    </row>
    <row r="101" spans="1:7" s="239" customFormat="1" ht="15" customHeight="1">
      <c r="A101" s="446"/>
      <c r="B101" s="754"/>
      <c r="C101" s="471" t="s">
        <v>277</v>
      </c>
      <c r="D101" s="471"/>
      <c r="E101" s="471"/>
      <c r="F101" s="471"/>
      <c r="G101" s="454"/>
    </row>
    <row r="102" spans="1:7" s="239" customFormat="1" ht="15" customHeight="1">
      <c r="A102" s="448" t="s">
        <v>20</v>
      </c>
      <c r="B102" s="754"/>
      <c r="C102" s="472" t="s">
        <v>343</v>
      </c>
      <c r="D102" s="472"/>
      <c r="E102" s="472"/>
      <c r="F102" s="472"/>
      <c r="G102" s="459"/>
    </row>
    <row r="103" spans="1:7" s="4" customFormat="1" ht="13.5" customHeight="1">
      <c r="A103" s="449" t="s">
        <v>58</v>
      </c>
      <c r="B103" s="450"/>
      <c r="C103" s="28" t="s">
        <v>24</v>
      </c>
      <c r="D103" s="25" t="s">
        <v>25</v>
      </c>
      <c r="E103" s="25" t="s">
        <v>26</v>
      </c>
      <c r="F103" s="25" t="s">
        <v>27</v>
      </c>
      <c r="G103" s="25" t="s">
        <v>28</v>
      </c>
    </row>
    <row r="104" spans="1:7" s="804" customFormat="1" ht="12.75" customHeight="1">
      <c r="A104" s="13">
        <f>A18</f>
        <v>1</v>
      </c>
      <c r="B104" s="35" t="str">
        <f>B18</f>
        <v>Member Months</v>
      </c>
      <c r="C104" s="818">
        <f>C18</f>
        <v>0</v>
      </c>
      <c r="D104" s="819">
        <f t="shared" ref="D104:F104" si="16">D18</f>
        <v>0</v>
      </c>
      <c r="E104" s="819">
        <f t="shared" si="16"/>
        <v>0</v>
      </c>
      <c r="F104" s="819">
        <f t="shared" si="16"/>
        <v>0</v>
      </c>
      <c r="G104" s="801">
        <f>G18</f>
        <v>0</v>
      </c>
    </row>
    <row r="105" spans="1:7" s="804" customFormat="1" ht="12.75" customHeight="1">
      <c r="A105" s="15"/>
      <c r="B105" s="755" t="str">
        <f t="shared" ref="B105:B136" si="17">B19</f>
        <v>REVENUES</v>
      </c>
      <c r="C105" s="820"/>
      <c r="D105" s="820"/>
      <c r="E105" s="820"/>
      <c r="F105" s="820"/>
      <c r="G105" s="806"/>
    </row>
    <row r="106" spans="1:7" s="804" customFormat="1" ht="12.75" customHeight="1">
      <c r="A106" s="13">
        <f t="shared" ref="A106:A114" si="18">A20</f>
        <v>2</v>
      </c>
      <c r="B106" s="14" t="str">
        <f t="shared" si="17"/>
        <v>Capitation</v>
      </c>
      <c r="C106" s="821">
        <f t="shared" ref="C106:D114" si="19">IF(C$104&lt;&gt;0,C20/C$104,0)</f>
        <v>0</v>
      </c>
      <c r="D106" s="822">
        <f t="shared" si="19"/>
        <v>0</v>
      </c>
      <c r="E106" s="822">
        <f t="shared" ref="E106:F106" si="20">IF(E$104&lt;&gt;0,E20/E$104,0)</f>
        <v>0</v>
      </c>
      <c r="F106" s="822">
        <f t="shared" si="20"/>
        <v>0</v>
      </c>
      <c r="G106" s="807">
        <f t="shared" ref="G106:G114" si="21">IF(G$104&lt;&gt;0,G20/G$104,0)</f>
        <v>0</v>
      </c>
    </row>
    <row r="107" spans="1:7" s="804" customFormat="1" ht="12.75" customHeight="1">
      <c r="A107" s="13">
        <f t="shared" si="18"/>
        <v>3</v>
      </c>
      <c r="B107" s="14" t="str">
        <f t="shared" si="17"/>
        <v>I/T/U Revenue - For Services Subject to OMB Rates</v>
      </c>
      <c r="C107" s="823">
        <f t="shared" si="19"/>
        <v>0</v>
      </c>
      <c r="D107" s="824">
        <f t="shared" si="19"/>
        <v>0</v>
      </c>
      <c r="E107" s="824">
        <f t="shared" ref="E107:F114" si="22">IF(E$104&lt;&gt;0,E21/E$104,0)</f>
        <v>0</v>
      </c>
      <c r="F107" s="824">
        <f t="shared" si="22"/>
        <v>0</v>
      </c>
      <c r="G107" s="807">
        <f t="shared" si="21"/>
        <v>0</v>
      </c>
    </row>
    <row r="108" spans="1:7" s="808" customFormat="1" ht="12.75" customHeight="1">
      <c r="A108" s="13">
        <f t="shared" si="18"/>
        <v>4</v>
      </c>
      <c r="B108" s="14" t="str">
        <f t="shared" si="17"/>
        <v>I/T/U Revenue - For Services NOT Subject to OMB Codes/Rates</v>
      </c>
      <c r="C108" s="823">
        <f t="shared" si="19"/>
        <v>0</v>
      </c>
      <c r="D108" s="824">
        <f t="shared" si="19"/>
        <v>0</v>
      </c>
      <c r="E108" s="824">
        <f t="shared" si="22"/>
        <v>0</v>
      </c>
      <c r="F108" s="824">
        <f t="shared" si="22"/>
        <v>0</v>
      </c>
      <c r="G108" s="807">
        <f t="shared" si="21"/>
        <v>0</v>
      </c>
    </row>
    <row r="109" spans="1:7" s="808" customFormat="1" ht="12.75" customHeight="1">
      <c r="A109" s="13">
        <f t="shared" si="18"/>
        <v>5</v>
      </c>
      <c r="B109" s="14" t="str">
        <f t="shared" si="17"/>
        <v>Reserved for Future Use</v>
      </c>
      <c r="C109" s="823">
        <f t="shared" si="19"/>
        <v>0</v>
      </c>
      <c r="D109" s="824">
        <f t="shared" si="19"/>
        <v>0</v>
      </c>
      <c r="E109" s="824">
        <f t="shared" si="22"/>
        <v>0</v>
      </c>
      <c r="F109" s="824">
        <f t="shared" si="22"/>
        <v>0</v>
      </c>
      <c r="G109" s="807">
        <f t="shared" si="21"/>
        <v>0</v>
      </c>
    </row>
    <row r="110" spans="1:7" s="804" customFormat="1" ht="12.75" customHeight="1">
      <c r="A110" s="13">
        <f t="shared" si="18"/>
        <v>6</v>
      </c>
      <c r="B110" s="14" t="str">
        <f t="shared" si="17"/>
        <v>Other</v>
      </c>
      <c r="C110" s="823">
        <f t="shared" si="19"/>
        <v>0</v>
      </c>
      <c r="D110" s="824">
        <f t="shared" si="19"/>
        <v>0</v>
      </c>
      <c r="E110" s="824">
        <f t="shared" si="22"/>
        <v>0</v>
      </c>
      <c r="F110" s="824">
        <f t="shared" si="22"/>
        <v>0</v>
      </c>
      <c r="G110" s="807">
        <f t="shared" si="21"/>
        <v>0</v>
      </c>
    </row>
    <row r="111" spans="1:7" s="804" customFormat="1" ht="12.75" customHeight="1">
      <c r="A111" s="13">
        <f t="shared" si="18"/>
        <v>7</v>
      </c>
      <c r="B111" s="243" t="str">
        <f t="shared" si="17"/>
        <v>TOTAL PREMIUM REVENUE (2 through 6)</v>
      </c>
      <c r="C111" s="809">
        <f t="shared" si="19"/>
        <v>0</v>
      </c>
      <c r="D111" s="810">
        <f t="shared" si="19"/>
        <v>0</v>
      </c>
      <c r="E111" s="810">
        <f t="shared" si="22"/>
        <v>0</v>
      </c>
      <c r="F111" s="810">
        <f t="shared" si="22"/>
        <v>0</v>
      </c>
      <c r="G111" s="807">
        <f t="shared" si="21"/>
        <v>0</v>
      </c>
    </row>
    <row r="112" spans="1:7" s="804" customFormat="1" ht="12.75" customHeight="1">
      <c r="A112" s="13">
        <f t="shared" si="18"/>
        <v>8</v>
      </c>
      <c r="B112" s="9" t="str">
        <f t="shared" si="17"/>
        <v>Investment Income</v>
      </c>
      <c r="C112" s="823">
        <f t="shared" si="19"/>
        <v>0</v>
      </c>
      <c r="D112" s="824">
        <f t="shared" si="19"/>
        <v>0</v>
      </c>
      <c r="E112" s="824">
        <f t="shared" si="22"/>
        <v>0</v>
      </c>
      <c r="F112" s="824">
        <f t="shared" si="22"/>
        <v>0</v>
      </c>
      <c r="G112" s="807">
        <f t="shared" si="21"/>
        <v>0</v>
      </c>
    </row>
    <row r="113" spans="1:7" s="804" customFormat="1" ht="12.75" customHeight="1">
      <c r="A113" s="13">
        <f t="shared" si="18"/>
        <v>9</v>
      </c>
      <c r="B113" s="9" t="str">
        <f t="shared" si="17"/>
        <v>Other Income</v>
      </c>
      <c r="C113" s="823">
        <f t="shared" si="19"/>
        <v>0</v>
      </c>
      <c r="D113" s="824">
        <f t="shared" si="19"/>
        <v>0</v>
      </c>
      <c r="E113" s="824">
        <f t="shared" si="22"/>
        <v>0</v>
      </c>
      <c r="F113" s="824">
        <f t="shared" si="22"/>
        <v>0</v>
      </c>
      <c r="G113" s="807">
        <f t="shared" si="21"/>
        <v>0</v>
      </c>
    </row>
    <row r="114" spans="1:7" s="804" customFormat="1" ht="12.75" customHeight="1">
      <c r="A114" s="13">
        <f t="shared" si="18"/>
        <v>10</v>
      </c>
      <c r="B114" s="243" t="str">
        <f t="shared" si="17"/>
        <v>TOTAL REVENUE (7+8+9)</v>
      </c>
      <c r="C114" s="809">
        <f t="shared" si="19"/>
        <v>0</v>
      </c>
      <c r="D114" s="810">
        <f t="shared" si="19"/>
        <v>0</v>
      </c>
      <c r="E114" s="810">
        <f t="shared" si="22"/>
        <v>0</v>
      </c>
      <c r="F114" s="810">
        <f t="shared" si="22"/>
        <v>0</v>
      </c>
      <c r="G114" s="807">
        <f t="shared" si="21"/>
        <v>0</v>
      </c>
    </row>
    <row r="115" spans="1:7" s="804" customFormat="1" ht="12.75" customHeight="1">
      <c r="A115" s="17"/>
      <c r="B115" s="756" t="str">
        <f t="shared" si="17"/>
        <v>EXPENSES</v>
      </c>
      <c r="C115" s="811"/>
      <c r="D115" s="811"/>
      <c r="E115" s="811"/>
      <c r="F115" s="811"/>
      <c r="G115" s="812"/>
    </row>
    <row r="116" spans="1:7" s="804" customFormat="1" ht="12.75" customHeight="1">
      <c r="A116" s="15"/>
      <c r="B116" s="757" t="str">
        <f t="shared" si="17"/>
        <v>HEALTH CARE</v>
      </c>
      <c r="C116" s="805"/>
      <c r="D116" s="805"/>
      <c r="E116" s="805"/>
      <c r="F116" s="805"/>
      <c r="G116" s="806"/>
    </row>
    <row r="117" spans="1:7" s="804" customFormat="1" ht="12.75" customHeight="1">
      <c r="A117" s="13">
        <f t="shared" ref="A117:A155" si="23">A31</f>
        <v>11</v>
      </c>
      <c r="B117" s="16" t="str">
        <f t="shared" si="17"/>
        <v>Residential Treatment Center, ARTC and Group Homes &lt; 21</v>
      </c>
      <c r="C117" s="825">
        <f t="shared" ref="C117:G117" si="24">IF(C$104&lt;&gt;0,C31/C$104,0)</f>
        <v>0</v>
      </c>
      <c r="D117" s="826">
        <f t="shared" si="24"/>
        <v>0</v>
      </c>
      <c r="E117" s="826">
        <f t="shared" si="24"/>
        <v>0</v>
      </c>
      <c r="F117" s="826">
        <f t="shared" si="24"/>
        <v>0</v>
      </c>
      <c r="G117" s="813">
        <f t="shared" si="24"/>
        <v>0</v>
      </c>
    </row>
    <row r="118" spans="1:7" s="804" customFormat="1" ht="12.75" customHeight="1">
      <c r="A118" s="13">
        <f t="shared" si="23"/>
        <v>12</v>
      </c>
      <c r="B118" s="16" t="str">
        <f t="shared" si="17"/>
        <v>Foster Care Therapeutic (TFC I &amp; II) &lt; 21</v>
      </c>
      <c r="C118" s="825">
        <f t="shared" ref="C118:G118" si="25">IF(C$104&lt;&gt;0,C32/C$104,0)</f>
        <v>0</v>
      </c>
      <c r="D118" s="826">
        <f t="shared" si="25"/>
        <v>0</v>
      </c>
      <c r="E118" s="826">
        <f t="shared" si="25"/>
        <v>0</v>
      </c>
      <c r="F118" s="826">
        <f t="shared" si="25"/>
        <v>0</v>
      </c>
      <c r="G118" s="813">
        <f t="shared" si="25"/>
        <v>0</v>
      </c>
    </row>
    <row r="119" spans="1:7" s="804" customFormat="1" ht="12.75" customHeight="1">
      <c r="A119" s="13">
        <f t="shared" si="23"/>
        <v>13</v>
      </c>
      <c r="B119" s="16" t="str">
        <f t="shared" si="17"/>
        <v>Skills Training &amp; Development (Behavioral Management Services) &lt; 21</v>
      </c>
      <c r="C119" s="825">
        <f t="shared" ref="C119:G119" si="26">IF(C$104&lt;&gt;0,C33/C$104,0)</f>
        <v>0</v>
      </c>
      <c r="D119" s="826">
        <f t="shared" si="26"/>
        <v>0</v>
      </c>
      <c r="E119" s="826">
        <f t="shared" si="26"/>
        <v>0</v>
      </c>
      <c r="F119" s="826">
        <f t="shared" si="26"/>
        <v>0</v>
      </c>
      <c r="G119" s="813">
        <f t="shared" si="26"/>
        <v>0</v>
      </c>
    </row>
    <row r="120" spans="1:7" s="804" customFormat="1" ht="12.75" customHeight="1">
      <c r="A120" s="13">
        <f t="shared" si="23"/>
        <v>14</v>
      </c>
      <c r="B120" s="16" t="str">
        <f t="shared" si="17"/>
        <v>BH Day Treatment &lt; 21</v>
      </c>
      <c r="C120" s="825">
        <f t="shared" ref="C120:G120" si="27">IF(C$104&lt;&gt;0,C34/C$104,0)</f>
        <v>0</v>
      </c>
      <c r="D120" s="826">
        <f t="shared" si="27"/>
        <v>0</v>
      </c>
      <c r="E120" s="826">
        <f t="shared" si="27"/>
        <v>0</v>
      </c>
      <c r="F120" s="826">
        <f t="shared" si="27"/>
        <v>0</v>
      </c>
      <c r="G120" s="813">
        <f t="shared" si="27"/>
        <v>0</v>
      </c>
    </row>
    <row r="121" spans="1:7" s="804" customFormat="1" ht="12.75" customHeight="1">
      <c r="A121" s="13">
        <f t="shared" si="23"/>
        <v>15</v>
      </c>
      <c r="B121" s="16" t="str">
        <f t="shared" si="17"/>
        <v>Psychosocial Rehab Services for Adults =&gt;18</v>
      </c>
      <c r="C121" s="825">
        <f t="shared" ref="C121:G121" si="28">IF(C$104&lt;&gt;0,C35/C$104,0)</f>
        <v>0</v>
      </c>
      <c r="D121" s="826">
        <f t="shared" si="28"/>
        <v>0</v>
      </c>
      <c r="E121" s="826">
        <f t="shared" si="28"/>
        <v>0</v>
      </c>
      <c r="F121" s="826">
        <f t="shared" si="28"/>
        <v>0</v>
      </c>
      <c r="G121" s="813">
        <f t="shared" si="28"/>
        <v>0</v>
      </c>
    </row>
    <row r="122" spans="1:7" s="804" customFormat="1" ht="12.75" customHeight="1">
      <c r="A122" s="13">
        <f t="shared" si="23"/>
        <v>16</v>
      </c>
      <c r="B122" s="16" t="str">
        <f t="shared" si="17"/>
        <v>Evaluations and Therapies (Non-Hospital Outpatient)</v>
      </c>
      <c r="C122" s="825">
        <f t="shared" ref="C122:G122" si="29">IF(C$104&lt;&gt;0,C36/C$104,0)</f>
        <v>0</v>
      </c>
      <c r="D122" s="826">
        <f t="shared" si="29"/>
        <v>0</v>
      </c>
      <c r="E122" s="826">
        <f t="shared" si="29"/>
        <v>0</v>
      </c>
      <c r="F122" s="826">
        <f t="shared" si="29"/>
        <v>0</v>
      </c>
      <c r="G122" s="813">
        <f t="shared" si="29"/>
        <v>0</v>
      </c>
    </row>
    <row r="123" spans="1:7" s="804" customFormat="1" ht="12.75" customHeight="1">
      <c r="A123" s="13">
        <f t="shared" si="23"/>
        <v>17</v>
      </c>
      <c r="B123" s="16" t="str">
        <f t="shared" si="17"/>
        <v>Testing (Non-Hospital Outpatient)</v>
      </c>
      <c r="C123" s="825">
        <f t="shared" ref="C123:G123" si="30">IF(C$104&lt;&gt;0,C37/C$104,0)</f>
        <v>0</v>
      </c>
      <c r="D123" s="826">
        <f t="shared" si="30"/>
        <v>0</v>
      </c>
      <c r="E123" s="826">
        <f t="shared" si="30"/>
        <v>0</v>
      </c>
      <c r="F123" s="826">
        <f t="shared" si="30"/>
        <v>0</v>
      </c>
      <c r="G123" s="813">
        <f t="shared" si="30"/>
        <v>0</v>
      </c>
    </row>
    <row r="124" spans="1:7" s="804" customFormat="1" ht="12.75" customHeight="1">
      <c r="A124" s="13">
        <f t="shared" si="23"/>
        <v>18</v>
      </c>
      <c r="B124" s="16" t="str">
        <f t="shared" si="17"/>
        <v>Functional Family Therapy (FFT) (Non-Hospital Outpatient)</v>
      </c>
      <c r="C124" s="825">
        <f t="shared" ref="C124:G124" si="31">IF(C$104&lt;&gt;0,C38/C$104,0)</f>
        <v>0</v>
      </c>
      <c r="D124" s="826">
        <f t="shared" si="31"/>
        <v>0</v>
      </c>
      <c r="E124" s="826">
        <f t="shared" si="31"/>
        <v>0</v>
      </c>
      <c r="F124" s="826">
        <f t="shared" si="31"/>
        <v>0</v>
      </c>
      <c r="G124" s="813">
        <f t="shared" si="31"/>
        <v>0</v>
      </c>
    </row>
    <row r="125" spans="1:7" s="804" customFormat="1" ht="12.75" customHeight="1">
      <c r="A125" s="13">
        <f t="shared" si="23"/>
        <v>19</v>
      </c>
      <c r="B125" s="16" t="str">
        <f t="shared" si="17"/>
        <v>Outpatient Hospital (Evaluations, Therapies, and BH Physical Evaluations)</v>
      </c>
      <c r="C125" s="825">
        <f t="shared" ref="C125:G125" si="32">IF(C$104&lt;&gt;0,C39/C$104,0)</f>
        <v>0</v>
      </c>
      <c r="D125" s="826">
        <f t="shared" si="32"/>
        <v>0</v>
      </c>
      <c r="E125" s="826">
        <f t="shared" si="32"/>
        <v>0</v>
      </c>
      <c r="F125" s="826">
        <f t="shared" si="32"/>
        <v>0</v>
      </c>
      <c r="G125" s="813">
        <f t="shared" si="32"/>
        <v>0</v>
      </c>
    </row>
    <row r="126" spans="1:7" s="804" customFormat="1" ht="12.75" customHeight="1">
      <c r="A126" s="13">
        <f t="shared" si="23"/>
        <v>20</v>
      </c>
      <c r="B126" s="16" t="str">
        <f t="shared" si="17"/>
        <v>Partial Hospitalization Program (BH Treatment Services)</v>
      </c>
      <c r="C126" s="825">
        <f t="shared" ref="C126:G126" si="33">IF(C$104&lt;&gt;0,C40/C$104,0)</f>
        <v>0</v>
      </c>
      <c r="D126" s="826">
        <f t="shared" si="33"/>
        <v>0</v>
      </c>
      <c r="E126" s="826">
        <f t="shared" si="33"/>
        <v>0</v>
      </c>
      <c r="F126" s="826">
        <f t="shared" si="33"/>
        <v>0</v>
      </c>
      <c r="G126" s="813">
        <f t="shared" si="33"/>
        <v>0</v>
      </c>
    </row>
    <row r="127" spans="1:7" s="804" customFormat="1" ht="12.75" customHeight="1">
      <c r="A127" s="13">
        <f t="shared" si="23"/>
        <v>21</v>
      </c>
      <c r="B127" s="16" t="str">
        <f t="shared" si="17"/>
        <v>Hospital Outpatient Facility (BH Treatment Services)</v>
      </c>
      <c r="C127" s="825">
        <f t="shared" ref="C127:G127" si="34">IF(C$104&lt;&gt;0,C41/C$104,0)</f>
        <v>0</v>
      </c>
      <c r="D127" s="826">
        <f t="shared" si="34"/>
        <v>0</v>
      </c>
      <c r="E127" s="826">
        <f t="shared" si="34"/>
        <v>0</v>
      </c>
      <c r="F127" s="826">
        <f t="shared" si="34"/>
        <v>0</v>
      </c>
      <c r="G127" s="813">
        <f t="shared" si="34"/>
        <v>0</v>
      </c>
    </row>
    <row r="128" spans="1:7" s="804" customFormat="1" ht="12.75" customHeight="1">
      <c r="A128" s="13">
        <f t="shared" si="23"/>
        <v>22</v>
      </c>
      <c r="B128" s="16" t="str">
        <f t="shared" si="17"/>
        <v>Hospital Inpatient Facility (Psychiatric Hospitalization Services)</v>
      </c>
      <c r="C128" s="825">
        <f t="shared" ref="C128:G128" si="35">IF(C$104&lt;&gt;0,C42/C$104,0)</f>
        <v>0</v>
      </c>
      <c r="D128" s="826">
        <f t="shared" si="35"/>
        <v>0</v>
      </c>
      <c r="E128" s="826">
        <f t="shared" si="35"/>
        <v>0</v>
      </c>
      <c r="F128" s="826">
        <f t="shared" si="35"/>
        <v>0</v>
      </c>
      <c r="G128" s="813">
        <f t="shared" si="35"/>
        <v>0</v>
      </c>
    </row>
    <row r="129" spans="1:7" s="804" customFormat="1" ht="12.75" customHeight="1">
      <c r="A129" s="13">
        <f t="shared" si="23"/>
        <v>23</v>
      </c>
      <c r="B129" s="16" t="str">
        <f t="shared" si="17"/>
        <v>Inpatient and Residential Professional Charges</v>
      </c>
      <c r="C129" s="825">
        <f t="shared" ref="C129:G129" si="36">IF(C$104&lt;&gt;0,C43/C$104,0)</f>
        <v>0</v>
      </c>
      <c r="D129" s="826">
        <f t="shared" si="36"/>
        <v>0</v>
      </c>
      <c r="E129" s="826">
        <f t="shared" si="36"/>
        <v>0</v>
      </c>
      <c r="F129" s="826">
        <f t="shared" si="36"/>
        <v>0</v>
      </c>
      <c r="G129" s="813">
        <f t="shared" si="36"/>
        <v>0</v>
      </c>
    </row>
    <row r="130" spans="1:7" s="804" customFormat="1" ht="12.75" customHeight="1">
      <c r="A130" s="13">
        <f t="shared" si="23"/>
        <v>24</v>
      </c>
      <c r="B130" s="16" t="str">
        <f t="shared" si="17"/>
        <v>Intensive Outpatient Program Services (IOP)</v>
      </c>
      <c r="C130" s="825">
        <f t="shared" ref="C130:G130" si="37">IF(C$104&lt;&gt;0,C44/C$104,0)</f>
        <v>0</v>
      </c>
      <c r="D130" s="826">
        <f t="shared" si="37"/>
        <v>0</v>
      </c>
      <c r="E130" s="826">
        <f t="shared" si="37"/>
        <v>0</v>
      </c>
      <c r="F130" s="826">
        <f t="shared" si="37"/>
        <v>0</v>
      </c>
      <c r="G130" s="813">
        <f t="shared" si="37"/>
        <v>0</v>
      </c>
    </row>
    <row r="131" spans="1:7" s="804" customFormat="1" ht="12.75" customHeight="1">
      <c r="A131" s="13">
        <f t="shared" si="23"/>
        <v>25</v>
      </c>
      <c r="B131" s="16" t="str">
        <f t="shared" si="17"/>
        <v>Adaptive Skills Building (ABS)</v>
      </c>
      <c r="C131" s="825">
        <f t="shared" ref="C131:G131" si="38">IF(C$104&lt;&gt;0,C45/C$104,0)</f>
        <v>0</v>
      </c>
      <c r="D131" s="826">
        <f t="shared" si="38"/>
        <v>0</v>
      </c>
      <c r="E131" s="826">
        <f t="shared" si="38"/>
        <v>0</v>
      </c>
      <c r="F131" s="826">
        <f t="shared" si="38"/>
        <v>0</v>
      </c>
      <c r="G131" s="813">
        <f t="shared" si="38"/>
        <v>0</v>
      </c>
    </row>
    <row r="132" spans="1:7" s="804" customFormat="1" ht="12.75" customHeight="1">
      <c r="A132" s="13">
        <f t="shared" si="23"/>
        <v>26</v>
      </c>
      <c r="B132" s="16" t="str">
        <f t="shared" si="17"/>
        <v>BH Pharmaceuticals</v>
      </c>
      <c r="C132" s="825">
        <f t="shared" ref="C132:G132" si="39">IF(C$104&lt;&gt;0,C46/C$104,0)</f>
        <v>0</v>
      </c>
      <c r="D132" s="826">
        <f t="shared" si="39"/>
        <v>0</v>
      </c>
      <c r="E132" s="826">
        <f t="shared" si="39"/>
        <v>0</v>
      </c>
      <c r="F132" s="826">
        <f t="shared" si="39"/>
        <v>0</v>
      </c>
      <c r="G132" s="813">
        <f t="shared" si="39"/>
        <v>0</v>
      </c>
    </row>
    <row r="133" spans="1:7" s="804" customFormat="1" ht="12.75" customHeight="1">
      <c r="A133" s="13">
        <f t="shared" si="23"/>
        <v>27</v>
      </c>
      <c r="B133" s="16" t="str">
        <f t="shared" si="17"/>
        <v>Suboxone Treatment</v>
      </c>
      <c r="C133" s="825">
        <f t="shared" ref="C133:G133" si="40">IF(C$104&lt;&gt;0,C47/C$104,0)</f>
        <v>0</v>
      </c>
      <c r="D133" s="826">
        <f t="shared" si="40"/>
        <v>0</v>
      </c>
      <c r="E133" s="826">
        <f t="shared" si="40"/>
        <v>0</v>
      </c>
      <c r="F133" s="826">
        <f t="shared" si="40"/>
        <v>0</v>
      </c>
      <c r="G133" s="813">
        <f t="shared" si="40"/>
        <v>0</v>
      </c>
    </row>
    <row r="134" spans="1:7" s="804" customFormat="1" ht="12.75" customHeight="1">
      <c r="A134" s="13">
        <f t="shared" si="23"/>
        <v>28</v>
      </c>
      <c r="B134" s="16" t="str">
        <f t="shared" si="17"/>
        <v>Methadone Treatment</v>
      </c>
      <c r="C134" s="825">
        <f t="shared" ref="C134:G134" si="41">IF(C$104&lt;&gt;0,C48/C$104,0)</f>
        <v>0</v>
      </c>
      <c r="D134" s="826">
        <f t="shared" si="41"/>
        <v>0</v>
      </c>
      <c r="E134" s="826">
        <f t="shared" si="41"/>
        <v>0</v>
      </c>
      <c r="F134" s="826">
        <f t="shared" si="41"/>
        <v>0</v>
      </c>
      <c r="G134" s="813">
        <f t="shared" si="41"/>
        <v>0</v>
      </c>
    </row>
    <row r="135" spans="1:7" s="804" customFormat="1" ht="12.75" customHeight="1">
      <c r="A135" s="13">
        <f t="shared" si="23"/>
        <v>29</v>
      </c>
      <c r="B135" s="16" t="str">
        <f t="shared" si="17"/>
        <v>School-Based Health Center Services</v>
      </c>
      <c r="C135" s="825">
        <f t="shared" ref="C135:G135" si="42">IF(C$104&lt;&gt;0,C49/C$104,0)</f>
        <v>0</v>
      </c>
      <c r="D135" s="826">
        <f t="shared" si="42"/>
        <v>0</v>
      </c>
      <c r="E135" s="826">
        <f t="shared" si="42"/>
        <v>0</v>
      </c>
      <c r="F135" s="826">
        <f t="shared" si="42"/>
        <v>0</v>
      </c>
      <c r="G135" s="813">
        <f t="shared" si="42"/>
        <v>0</v>
      </c>
    </row>
    <row r="136" spans="1:7" s="804" customFormat="1" ht="12.75" customHeight="1">
      <c r="A136" s="13">
        <f t="shared" si="23"/>
        <v>30</v>
      </c>
      <c r="B136" s="16" t="str">
        <f t="shared" si="17"/>
        <v>Assertive Community Treatment (ACT)</v>
      </c>
      <c r="C136" s="825">
        <f t="shared" ref="C136:G136" si="43">IF(C$104&lt;&gt;0,C50/C$104,0)</f>
        <v>0</v>
      </c>
      <c r="D136" s="826">
        <f t="shared" si="43"/>
        <v>0</v>
      </c>
      <c r="E136" s="826">
        <f t="shared" si="43"/>
        <v>0</v>
      </c>
      <c r="F136" s="826">
        <f t="shared" si="43"/>
        <v>0</v>
      </c>
      <c r="G136" s="813">
        <f t="shared" si="43"/>
        <v>0</v>
      </c>
    </row>
    <row r="137" spans="1:7" s="804" customFormat="1" ht="12.75" customHeight="1">
      <c r="A137" s="13">
        <f t="shared" si="23"/>
        <v>31</v>
      </c>
      <c r="B137" s="16" t="str">
        <f t="shared" ref="B137:B155" si="44">B51</f>
        <v>Multi-Systemic Therapy (MST)</v>
      </c>
      <c r="C137" s="825">
        <f t="shared" ref="C137:G137" si="45">IF(C$104&lt;&gt;0,C51/C$104,0)</f>
        <v>0</v>
      </c>
      <c r="D137" s="826">
        <f t="shared" si="45"/>
        <v>0</v>
      </c>
      <c r="E137" s="826">
        <f t="shared" si="45"/>
        <v>0</v>
      </c>
      <c r="F137" s="826">
        <f t="shared" si="45"/>
        <v>0</v>
      </c>
      <c r="G137" s="813">
        <f t="shared" si="45"/>
        <v>0</v>
      </c>
    </row>
    <row r="138" spans="1:7" s="804" customFormat="1" ht="12.75" customHeight="1">
      <c r="A138" s="13">
        <f t="shared" si="23"/>
        <v>32</v>
      </c>
      <c r="B138" s="16" t="str">
        <f t="shared" si="44"/>
        <v>Core Service Agencies (CSA) - Other Services</v>
      </c>
      <c r="C138" s="825">
        <f t="shared" ref="C138:G138" si="46">IF(C$104&lt;&gt;0,C52/C$104,0)</f>
        <v>0</v>
      </c>
      <c r="D138" s="826">
        <f t="shared" si="46"/>
        <v>0</v>
      </c>
      <c r="E138" s="826">
        <f t="shared" si="46"/>
        <v>0</v>
      </c>
      <c r="F138" s="826">
        <f t="shared" si="46"/>
        <v>0</v>
      </c>
      <c r="G138" s="813">
        <f t="shared" si="46"/>
        <v>0</v>
      </c>
    </row>
    <row r="139" spans="1:7" s="804" customFormat="1" ht="12.75" customHeight="1">
      <c r="A139" s="13">
        <f t="shared" si="23"/>
        <v>33</v>
      </c>
      <c r="B139" s="16" t="str">
        <f t="shared" si="44"/>
        <v>Telehealth</v>
      </c>
      <c r="C139" s="825">
        <f t="shared" ref="C139:G139" si="47">IF(C$104&lt;&gt;0,C53/C$104,0)</f>
        <v>0</v>
      </c>
      <c r="D139" s="826">
        <f t="shared" si="47"/>
        <v>0</v>
      </c>
      <c r="E139" s="826">
        <f t="shared" si="47"/>
        <v>0</v>
      </c>
      <c r="F139" s="826">
        <f t="shared" si="47"/>
        <v>0</v>
      </c>
      <c r="G139" s="813">
        <f t="shared" si="47"/>
        <v>0</v>
      </c>
    </row>
    <row r="140" spans="1:7" s="804" customFormat="1" ht="12.75" customHeight="1">
      <c r="A140" s="13">
        <f t="shared" si="23"/>
        <v>34</v>
      </c>
      <c r="B140" s="16" t="str">
        <f t="shared" si="44"/>
        <v>Comprehensive Community Support Services (CCSS)</v>
      </c>
      <c r="C140" s="825">
        <f t="shared" ref="C140:G140" si="48">IF(C$104&lt;&gt;0,C54/C$104,0)</f>
        <v>0</v>
      </c>
      <c r="D140" s="826">
        <f t="shared" si="48"/>
        <v>0</v>
      </c>
      <c r="E140" s="826">
        <f t="shared" si="48"/>
        <v>0</v>
      </c>
      <c r="F140" s="826">
        <f t="shared" si="48"/>
        <v>0</v>
      </c>
      <c r="G140" s="813">
        <f t="shared" si="48"/>
        <v>0</v>
      </c>
    </row>
    <row r="141" spans="1:7" s="804" customFormat="1" ht="12.75" customHeight="1">
      <c r="A141" s="13">
        <f t="shared" si="23"/>
        <v>35</v>
      </c>
      <c r="B141" s="16" t="str">
        <f t="shared" si="44"/>
        <v>Rural Health Clinics</v>
      </c>
      <c r="C141" s="825">
        <f t="shared" ref="C141:G141" si="49">IF(C$104&lt;&gt;0,C55/C$104,0)</f>
        <v>0</v>
      </c>
      <c r="D141" s="826">
        <f t="shared" si="49"/>
        <v>0</v>
      </c>
      <c r="E141" s="826">
        <f t="shared" si="49"/>
        <v>0</v>
      </c>
      <c r="F141" s="826">
        <f t="shared" si="49"/>
        <v>0</v>
      </c>
      <c r="G141" s="813">
        <f t="shared" si="49"/>
        <v>0</v>
      </c>
    </row>
    <row r="142" spans="1:7" s="804" customFormat="1" ht="12.75" customHeight="1">
      <c r="A142" s="13">
        <f t="shared" si="23"/>
        <v>36</v>
      </c>
      <c r="B142" s="16" t="str">
        <f t="shared" si="44"/>
        <v>Federally Qualified Health Centers (FQHC's)</v>
      </c>
      <c r="C142" s="825">
        <f t="shared" ref="C142:G142" si="50">IF(C$104&lt;&gt;0,C56/C$104,0)</f>
        <v>0</v>
      </c>
      <c r="D142" s="826">
        <f t="shared" si="50"/>
        <v>0</v>
      </c>
      <c r="E142" s="826">
        <f t="shared" si="50"/>
        <v>0</v>
      </c>
      <c r="F142" s="826">
        <f t="shared" si="50"/>
        <v>0</v>
      </c>
      <c r="G142" s="813">
        <f t="shared" si="50"/>
        <v>0</v>
      </c>
    </row>
    <row r="143" spans="1:7" s="804" customFormat="1" ht="12.75" customHeight="1">
      <c r="A143" s="13">
        <f t="shared" si="23"/>
        <v>37</v>
      </c>
      <c r="B143" s="16" t="str">
        <f t="shared" si="44"/>
        <v>Other Residential</v>
      </c>
      <c r="C143" s="825">
        <f t="shared" ref="C143:G143" si="51">IF(C$104&lt;&gt;0,C57/C$104,0)</f>
        <v>0</v>
      </c>
      <c r="D143" s="826">
        <f t="shared" si="51"/>
        <v>0</v>
      </c>
      <c r="E143" s="826">
        <f t="shared" si="51"/>
        <v>0</v>
      </c>
      <c r="F143" s="826">
        <f t="shared" si="51"/>
        <v>0</v>
      </c>
      <c r="G143" s="813">
        <f t="shared" si="51"/>
        <v>0</v>
      </c>
    </row>
    <row r="144" spans="1:7" s="804" customFormat="1" ht="12.75" customHeight="1">
      <c r="A144" s="13">
        <f t="shared" si="23"/>
        <v>38</v>
      </c>
      <c r="B144" s="16" t="str">
        <f t="shared" si="44"/>
        <v>Other Professional BH Services</v>
      </c>
      <c r="C144" s="825">
        <f t="shared" ref="C144:G144" si="52">IF(C$104&lt;&gt;0,C58/C$104,0)</f>
        <v>0</v>
      </c>
      <c r="D144" s="826">
        <f t="shared" si="52"/>
        <v>0</v>
      </c>
      <c r="E144" s="826">
        <f t="shared" si="52"/>
        <v>0</v>
      </c>
      <c r="F144" s="826">
        <f t="shared" si="52"/>
        <v>0</v>
      </c>
      <c r="G144" s="813">
        <f t="shared" si="52"/>
        <v>0</v>
      </c>
    </row>
    <row r="145" spans="1:7" s="804" customFormat="1" ht="12.75" customHeight="1">
      <c r="A145" s="13">
        <f t="shared" si="23"/>
        <v>39</v>
      </c>
      <c r="B145" s="16" t="str">
        <f t="shared" si="44"/>
        <v>Respite Services</v>
      </c>
      <c r="C145" s="825">
        <f t="shared" ref="C145:G145" si="53">IF(C$104&lt;&gt;0,C59/C$104,0)</f>
        <v>0</v>
      </c>
      <c r="D145" s="826">
        <f t="shared" si="53"/>
        <v>0</v>
      </c>
      <c r="E145" s="826">
        <f t="shared" si="53"/>
        <v>0</v>
      </c>
      <c r="F145" s="826">
        <f t="shared" si="53"/>
        <v>0</v>
      </c>
      <c r="G145" s="813">
        <f t="shared" si="53"/>
        <v>0</v>
      </c>
    </row>
    <row r="146" spans="1:7" s="804" customFormat="1" ht="12.75" customHeight="1">
      <c r="A146" s="13">
        <f t="shared" si="23"/>
        <v>40</v>
      </c>
      <c r="B146" s="16" t="str">
        <f t="shared" si="44"/>
        <v>Recovery Services</v>
      </c>
      <c r="C146" s="825">
        <f t="shared" ref="C146:G146" si="54">IF(C$104&lt;&gt;0,C60/C$104,0)</f>
        <v>0</v>
      </c>
      <c r="D146" s="826">
        <f t="shared" si="54"/>
        <v>0</v>
      </c>
      <c r="E146" s="826">
        <f t="shared" si="54"/>
        <v>0</v>
      </c>
      <c r="F146" s="826">
        <f t="shared" si="54"/>
        <v>0</v>
      </c>
      <c r="G146" s="813">
        <f t="shared" si="54"/>
        <v>0</v>
      </c>
    </row>
    <row r="147" spans="1:7" s="804" customFormat="1" ht="12.75" customHeight="1">
      <c r="A147" s="13">
        <f t="shared" si="23"/>
        <v>41</v>
      </c>
      <c r="B147" s="16" t="str">
        <f t="shared" si="44"/>
        <v>Family Support Services</v>
      </c>
      <c r="C147" s="825">
        <f t="shared" ref="C147:G147" si="55">IF(C$104&lt;&gt;0,C61/C$104,0)</f>
        <v>0</v>
      </c>
      <c r="D147" s="826">
        <f t="shared" si="55"/>
        <v>0</v>
      </c>
      <c r="E147" s="826">
        <f t="shared" si="55"/>
        <v>0</v>
      </c>
      <c r="F147" s="826">
        <f t="shared" si="55"/>
        <v>0</v>
      </c>
      <c r="G147" s="813">
        <f t="shared" si="55"/>
        <v>0</v>
      </c>
    </row>
    <row r="148" spans="1:7" s="804" customFormat="1" ht="12.75" customHeight="1">
      <c r="A148" s="13">
        <f t="shared" si="23"/>
        <v>42</v>
      </c>
      <c r="B148" s="16" t="str">
        <f t="shared" si="44"/>
        <v>Applied Behavior Analysis (ABA)</v>
      </c>
      <c r="C148" s="825">
        <f t="shared" ref="C148:G148" si="56">IF(C$104&lt;&gt;0,C62/C$104,0)</f>
        <v>0</v>
      </c>
      <c r="D148" s="826">
        <f t="shared" si="56"/>
        <v>0</v>
      </c>
      <c r="E148" s="826">
        <f t="shared" si="56"/>
        <v>0</v>
      </c>
      <c r="F148" s="826">
        <f t="shared" si="56"/>
        <v>0</v>
      </c>
      <c r="G148" s="813">
        <f t="shared" si="56"/>
        <v>0</v>
      </c>
    </row>
    <row r="149" spans="1:7" s="804" customFormat="1" ht="12.75" customHeight="1">
      <c r="A149" s="13">
        <f t="shared" si="23"/>
        <v>43</v>
      </c>
      <c r="B149" s="16" t="str">
        <f t="shared" si="44"/>
        <v>Pre-Tenancy/Housing Support</v>
      </c>
      <c r="C149" s="825">
        <f t="shared" ref="C149:G149" si="57">IF(C$104&lt;&gt;0,C63/C$104,0)</f>
        <v>0</v>
      </c>
      <c r="D149" s="826">
        <f t="shared" si="57"/>
        <v>0</v>
      </c>
      <c r="E149" s="826">
        <f t="shared" si="57"/>
        <v>0</v>
      </c>
      <c r="F149" s="826">
        <f t="shared" si="57"/>
        <v>0</v>
      </c>
      <c r="G149" s="813">
        <f t="shared" si="57"/>
        <v>0</v>
      </c>
    </row>
    <row r="150" spans="1:7" s="804" customFormat="1" ht="12.75" customHeight="1">
      <c r="A150" s="13">
        <f t="shared" si="23"/>
        <v>44</v>
      </c>
      <c r="B150" s="463" t="str">
        <f t="shared" si="44"/>
        <v>SUBTOTAL HEALTH CARE (11 through 43)</v>
      </c>
      <c r="C150" s="814">
        <f t="shared" ref="C150:G150" si="58">IF(C$104&lt;&gt;0,C64/C$104,0)</f>
        <v>0</v>
      </c>
      <c r="D150" s="815">
        <f t="shared" si="58"/>
        <v>0</v>
      </c>
      <c r="E150" s="815">
        <f t="shared" si="58"/>
        <v>0</v>
      </c>
      <c r="F150" s="815">
        <f t="shared" si="58"/>
        <v>0</v>
      </c>
      <c r="G150" s="815">
        <f t="shared" si="58"/>
        <v>0</v>
      </c>
    </row>
    <row r="151" spans="1:7" s="804" customFormat="1" ht="12.75" customHeight="1">
      <c r="A151" s="13">
        <f t="shared" si="23"/>
        <v>45</v>
      </c>
      <c r="B151" s="11" t="str">
        <f t="shared" si="44"/>
        <v>Care Coordination - Medical</v>
      </c>
      <c r="C151" s="827">
        <f t="shared" ref="C151:G151" si="59">IF(C$104&lt;&gt;0,C65/C$104,0)</f>
        <v>0</v>
      </c>
      <c r="D151" s="828">
        <f t="shared" si="59"/>
        <v>0</v>
      </c>
      <c r="E151" s="828">
        <f t="shared" si="59"/>
        <v>0</v>
      </c>
      <c r="F151" s="828">
        <f t="shared" si="59"/>
        <v>0</v>
      </c>
      <c r="G151" s="813">
        <f t="shared" si="59"/>
        <v>0</v>
      </c>
    </row>
    <row r="152" spans="1:7" s="804" customFormat="1" ht="12.75" customHeight="1">
      <c r="A152" s="13">
        <f t="shared" si="23"/>
        <v>46</v>
      </c>
      <c r="B152" s="11" t="str">
        <f t="shared" si="44"/>
        <v>IHS, Tribal 638 &amp; I/T/Us - OMB Rate</v>
      </c>
      <c r="C152" s="827">
        <f t="shared" ref="C152:G152" si="60">IF(C$104&lt;&gt;0,C66/C$104,0)</f>
        <v>0</v>
      </c>
      <c r="D152" s="828">
        <f t="shared" si="60"/>
        <v>0</v>
      </c>
      <c r="E152" s="828">
        <f t="shared" si="60"/>
        <v>0</v>
      </c>
      <c r="F152" s="828">
        <f t="shared" si="60"/>
        <v>0</v>
      </c>
      <c r="G152" s="813">
        <f t="shared" si="60"/>
        <v>0</v>
      </c>
    </row>
    <row r="153" spans="1:7" s="804" customFormat="1" ht="12.75" customHeight="1">
      <c r="A153" s="13">
        <f t="shared" si="23"/>
        <v>47</v>
      </c>
      <c r="B153" s="11" t="str">
        <f t="shared" si="44"/>
        <v>IHS, Tribal 638 &amp; I/T/Us - NOT Subject to OMB Codes/Rates</v>
      </c>
      <c r="C153" s="827">
        <f t="shared" ref="C153:G155" si="61">IF(C$104&lt;&gt;0,C67/C$104,0)</f>
        <v>0</v>
      </c>
      <c r="D153" s="828">
        <f t="shared" si="61"/>
        <v>0</v>
      </c>
      <c r="E153" s="828">
        <f t="shared" si="61"/>
        <v>0</v>
      </c>
      <c r="F153" s="828">
        <f t="shared" si="61"/>
        <v>0</v>
      </c>
      <c r="G153" s="813">
        <f t="shared" si="61"/>
        <v>0</v>
      </c>
    </row>
    <row r="154" spans="1:7" s="804" customFormat="1" ht="12.75" customHeight="1">
      <c r="A154" s="13">
        <f t="shared" si="23"/>
        <v>48</v>
      </c>
      <c r="B154" s="11" t="str">
        <f t="shared" si="44"/>
        <v>Member Rewards - Goods and Services</v>
      </c>
      <c r="C154" s="827">
        <f>IF(C$104&lt;&gt;0,C68/C$104,0)</f>
        <v>0</v>
      </c>
      <c r="D154" s="828">
        <f t="shared" si="61"/>
        <v>0</v>
      </c>
      <c r="E154" s="828">
        <f t="shared" si="61"/>
        <v>0</v>
      </c>
      <c r="F154" s="828">
        <f t="shared" si="61"/>
        <v>0</v>
      </c>
      <c r="G154" s="813">
        <f t="shared" si="61"/>
        <v>0</v>
      </c>
    </row>
    <row r="155" spans="1:7" s="804" customFormat="1" ht="12.75" customHeight="1">
      <c r="A155" s="13">
        <f t="shared" si="23"/>
        <v>49</v>
      </c>
      <c r="B155" s="11" t="str">
        <f t="shared" si="44"/>
        <v>Member Rewards - Vendor Administration</v>
      </c>
      <c r="C155" s="827">
        <f t="shared" si="61"/>
        <v>0</v>
      </c>
      <c r="D155" s="828">
        <f t="shared" si="61"/>
        <v>0</v>
      </c>
      <c r="E155" s="828">
        <f t="shared" si="61"/>
        <v>0</v>
      </c>
      <c r="F155" s="828">
        <f t="shared" si="61"/>
        <v>0</v>
      </c>
      <c r="G155" s="813">
        <f t="shared" si="61"/>
        <v>0</v>
      </c>
    </row>
    <row r="156" spans="1:7" s="804" customFormat="1" ht="12.75" customHeight="1">
      <c r="A156" s="13">
        <f t="shared" ref="A156:A163" si="62">A70</f>
        <v>50</v>
      </c>
      <c r="B156" s="11" t="str">
        <f t="shared" ref="B156:B169" si="63">B70</f>
        <v>Value Added Services/Non-State Plan Approved Services</v>
      </c>
      <c r="C156" s="827">
        <f t="shared" ref="C156:G156" si="64">IF(C$104&lt;&gt;0,C70/C$104,0)</f>
        <v>0</v>
      </c>
      <c r="D156" s="828">
        <f t="shared" si="64"/>
        <v>0</v>
      </c>
      <c r="E156" s="828">
        <f t="shared" si="64"/>
        <v>0</v>
      </c>
      <c r="F156" s="828">
        <f t="shared" si="64"/>
        <v>0</v>
      </c>
      <c r="G156" s="813">
        <f t="shared" si="64"/>
        <v>0</v>
      </c>
    </row>
    <row r="157" spans="1:7" s="804" customFormat="1" ht="12.75" customHeight="1">
      <c r="A157" s="13">
        <f t="shared" si="62"/>
        <v>51</v>
      </c>
      <c r="B157" s="460" t="str">
        <f t="shared" si="63"/>
        <v>Other - Outlier Services (Provide Detail in Outlier Report)</v>
      </c>
      <c r="C157" s="827">
        <f t="shared" ref="C157:G157" si="65">IF(C$104&lt;&gt;0,C71/C$104,0)</f>
        <v>0</v>
      </c>
      <c r="D157" s="828">
        <f t="shared" si="65"/>
        <v>0</v>
      </c>
      <c r="E157" s="828">
        <f t="shared" si="65"/>
        <v>0</v>
      </c>
      <c r="F157" s="828">
        <f t="shared" si="65"/>
        <v>0</v>
      </c>
      <c r="G157" s="813">
        <f t="shared" si="65"/>
        <v>0</v>
      </c>
    </row>
    <row r="158" spans="1:7" s="804" customFormat="1" ht="12.75" customHeight="1">
      <c r="A158" s="13">
        <f t="shared" si="62"/>
        <v>52</v>
      </c>
      <c r="B158" s="463" t="str">
        <f t="shared" si="63"/>
        <v>TOTAL HEALTH CARE (44 through 51)</v>
      </c>
      <c r="C158" s="814">
        <f t="shared" ref="C158:G158" si="66">IF(C$104&lt;&gt;0,C72/C$104,0)</f>
        <v>0</v>
      </c>
      <c r="D158" s="815">
        <f t="shared" si="66"/>
        <v>0</v>
      </c>
      <c r="E158" s="815">
        <f t="shared" si="66"/>
        <v>0</v>
      </c>
      <c r="F158" s="815">
        <f t="shared" si="66"/>
        <v>0</v>
      </c>
      <c r="G158" s="815">
        <f t="shared" si="66"/>
        <v>0</v>
      </c>
    </row>
    <row r="159" spans="1:7" s="804" customFormat="1" ht="12.75" customHeight="1">
      <c r="A159" s="13">
        <f t="shared" si="62"/>
        <v>53</v>
      </c>
      <c r="B159" s="460" t="str">
        <f t="shared" si="63"/>
        <v>Reinsurance Premium Expense</v>
      </c>
      <c r="C159" s="827">
        <f t="shared" ref="C159:G159" si="67">IF(C$104&lt;&gt;0,C73/C$104,0)</f>
        <v>0</v>
      </c>
      <c r="D159" s="828">
        <f t="shared" si="67"/>
        <v>0</v>
      </c>
      <c r="E159" s="828">
        <f t="shared" si="67"/>
        <v>0</v>
      </c>
      <c r="F159" s="828">
        <f t="shared" si="67"/>
        <v>0</v>
      </c>
      <c r="G159" s="813">
        <f t="shared" si="67"/>
        <v>0</v>
      </c>
    </row>
    <row r="160" spans="1:7" s="804" customFormat="1" ht="12.75" customHeight="1">
      <c r="A160" s="13">
        <f t="shared" si="62"/>
        <v>54</v>
      </c>
      <c r="B160" s="460" t="str">
        <f t="shared" si="63"/>
        <v>Reinsurance Recoveries (enter as a positive amount)</v>
      </c>
      <c r="C160" s="827">
        <f t="shared" ref="C160:G160" si="68">IF(C$104&lt;&gt;0,C74/C$104,0)</f>
        <v>0</v>
      </c>
      <c r="D160" s="828">
        <f t="shared" si="68"/>
        <v>0</v>
      </c>
      <c r="E160" s="828">
        <f t="shared" si="68"/>
        <v>0</v>
      </c>
      <c r="F160" s="828">
        <f t="shared" si="68"/>
        <v>0</v>
      </c>
      <c r="G160" s="813">
        <f t="shared" si="68"/>
        <v>0</v>
      </c>
    </row>
    <row r="161" spans="1:7" s="804" customFormat="1" ht="12.75" customHeight="1">
      <c r="A161" s="13">
        <f t="shared" si="62"/>
        <v>55</v>
      </c>
      <c r="B161" s="816" t="str">
        <f t="shared" si="63"/>
        <v>Reinsurance Expense Net of Recoveries (53-54)</v>
      </c>
      <c r="C161" s="814">
        <f t="shared" ref="C161:G161" si="69">IF(C$104&lt;&gt;0,C75/C$104,0)</f>
        <v>0</v>
      </c>
      <c r="D161" s="815">
        <f t="shared" si="69"/>
        <v>0</v>
      </c>
      <c r="E161" s="815">
        <f t="shared" si="69"/>
        <v>0</v>
      </c>
      <c r="F161" s="815">
        <f t="shared" si="69"/>
        <v>0</v>
      </c>
      <c r="G161" s="815">
        <f t="shared" si="69"/>
        <v>0</v>
      </c>
    </row>
    <row r="162" spans="1:7" s="804" customFormat="1" ht="12.75" customHeight="1">
      <c r="A162" s="13">
        <f t="shared" si="62"/>
        <v>56</v>
      </c>
      <c r="B162" s="460" t="str">
        <f t="shared" si="63"/>
        <v>Post Payment Recoveries (enter as a positive amount)</v>
      </c>
      <c r="C162" s="827">
        <f t="shared" ref="C162:G162" si="70">IF(C$104&lt;&gt;0,C76/C$104,0)</f>
        <v>0</v>
      </c>
      <c r="D162" s="828">
        <f t="shared" si="70"/>
        <v>0</v>
      </c>
      <c r="E162" s="828">
        <f t="shared" si="70"/>
        <v>0</v>
      </c>
      <c r="F162" s="828">
        <f t="shared" si="70"/>
        <v>0</v>
      </c>
      <c r="G162" s="813">
        <f t="shared" si="70"/>
        <v>0</v>
      </c>
    </row>
    <row r="163" spans="1:7" s="804" customFormat="1" ht="12.75" customHeight="1">
      <c r="A163" s="13">
        <f t="shared" si="62"/>
        <v>57</v>
      </c>
      <c r="B163" s="463" t="str">
        <f t="shared" si="63"/>
        <v>TOTAL NET HEALTH CARE EXPENSES (52+55-56)</v>
      </c>
      <c r="C163" s="814">
        <f t="shared" ref="C163:G165" si="71">IF(C$104&lt;&gt;0,C77/C$104,0)</f>
        <v>0</v>
      </c>
      <c r="D163" s="815">
        <f t="shared" si="71"/>
        <v>0</v>
      </c>
      <c r="E163" s="815">
        <f t="shared" si="71"/>
        <v>0</v>
      </c>
      <c r="F163" s="815">
        <f t="shared" si="71"/>
        <v>0</v>
      </c>
      <c r="G163" s="815">
        <f t="shared" si="71"/>
        <v>0</v>
      </c>
    </row>
    <row r="164" spans="1:7" s="804" customFormat="1" ht="12.75" customHeight="1">
      <c r="A164" s="15"/>
      <c r="B164" s="758" t="str">
        <f t="shared" si="63"/>
        <v>ADMINISTRATIVE</v>
      </c>
      <c r="C164" s="805"/>
      <c r="D164" s="805"/>
      <c r="E164" s="805"/>
      <c r="F164" s="805"/>
      <c r="G164" s="806"/>
    </row>
    <row r="165" spans="1:7" s="804" customFormat="1" ht="12.75" customHeight="1">
      <c r="A165" s="13">
        <f t="shared" ref="A165:B179" si="72">A79</f>
        <v>58</v>
      </c>
      <c r="B165" s="11" t="str">
        <f t="shared" si="63"/>
        <v>Direct Administrative Expenses</v>
      </c>
      <c r="C165" s="827">
        <f t="shared" si="71"/>
        <v>0</v>
      </c>
      <c r="D165" s="828">
        <f t="shared" si="71"/>
        <v>0</v>
      </c>
      <c r="E165" s="828">
        <f t="shared" si="71"/>
        <v>0</v>
      </c>
      <c r="F165" s="828">
        <f t="shared" si="71"/>
        <v>0</v>
      </c>
      <c r="G165" s="813">
        <f t="shared" si="71"/>
        <v>0</v>
      </c>
    </row>
    <row r="166" spans="1:7" s="804" customFormat="1" ht="12.75" customHeight="1">
      <c r="A166" s="13">
        <f t="shared" si="72"/>
        <v>59</v>
      </c>
      <c r="B166" s="11" t="str">
        <f t="shared" si="63"/>
        <v>Indirect Administrative Expenses</v>
      </c>
      <c r="C166" s="827">
        <f t="shared" ref="C166:G166" si="73">IF(C$104&lt;&gt;0,C80/C$104,0)</f>
        <v>0</v>
      </c>
      <c r="D166" s="828">
        <f t="shared" si="73"/>
        <v>0</v>
      </c>
      <c r="E166" s="828">
        <f t="shared" si="73"/>
        <v>0</v>
      </c>
      <c r="F166" s="828">
        <f t="shared" si="73"/>
        <v>0</v>
      </c>
      <c r="G166" s="813">
        <f t="shared" si="73"/>
        <v>0</v>
      </c>
    </row>
    <row r="167" spans="1:7" s="804" customFormat="1" ht="12.75" customHeight="1">
      <c r="A167" s="13">
        <f t="shared" si="72"/>
        <v>60</v>
      </c>
      <c r="B167" s="460" t="str">
        <f t="shared" si="63"/>
        <v>Care Coordination - Administrative</v>
      </c>
      <c r="C167" s="827">
        <f t="shared" ref="C167:G169" si="74">IF(C$104&lt;&gt;0,C81/C$104,0)</f>
        <v>0</v>
      </c>
      <c r="D167" s="828">
        <f t="shared" si="74"/>
        <v>0</v>
      </c>
      <c r="E167" s="828">
        <f t="shared" si="74"/>
        <v>0</v>
      </c>
      <c r="F167" s="828">
        <f t="shared" si="74"/>
        <v>0</v>
      </c>
      <c r="G167" s="813">
        <f t="shared" si="74"/>
        <v>0</v>
      </c>
    </row>
    <row r="168" spans="1:7" s="804" customFormat="1" ht="12.75" customHeight="1">
      <c r="A168" s="13">
        <f t="shared" si="72"/>
        <v>61</v>
      </c>
      <c r="B168" s="460" t="str">
        <f t="shared" si="63"/>
        <v>Reserved</v>
      </c>
      <c r="C168" s="933">
        <f t="shared" si="74"/>
        <v>0</v>
      </c>
      <c r="D168" s="934">
        <f t="shared" si="74"/>
        <v>0</v>
      </c>
      <c r="E168" s="934">
        <f t="shared" si="74"/>
        <v>0</v>
      </c>
      <c r="F168" s="934">
        <f t="shared" si="74"/>
        <v>0</v>
      </c>
      <c r="G168" s="813">
        <f t="shared" si="74"/>
        <v>0</v>
      </c>
    </row>
    <row r="169" spans="1:7" s="804" customFormat="1" ht="12.75" customHeight="1">
      <c r="A169" s="13">
        <f t="shared" si="72"/>
        <v>62</v>
      </c>
      <c r="B169" s="460" t="str">
        <f t="shared" si="63"/>
        <v>Reserved</v>
      </c>
      <c r="C169" s="933">
        <f t="shared" si="74"/>
        <v>0</v>
      </c>
      <c r="D169" s="934">
        <f t="shared" si="74"/>
        <v>0</v>
      </c>
      <c r="E169" s="934">
        <f t="shared" si="74"/>
        <v>0</v>
      </c>
      <c r="F169" s="934">
        <f t="shared" si="74"/>
        <v>0</v>
      </c>
      <c r="G169" s="813">
        <f t="shared" si="74"/>
        <v>0</v>
      </c>
    </row>
    <row r="170" spans="1:7" s="804" customFormat="1" ht="12.75" customHeight="1">
      <c r="A170" s="13">
        <f t="shared" si="72"/>
        <v>63</v>
      </c>
      <c r="B170" s="463" t="str">
        <f t="shared" si="72"/>
        <v>TOTAL ADMINISTRATIVE EXPENSES (58 through 62)</v>
      </c>
      <c r="C170" s="814">
        <f t="shared" ref="C170:G170" si="75">IF(C$104&lt;&gt;0,C84/C$104,0)</f>
        <v>0</v>
      </c>
      <c r="D170" s="815">
        <f t="shared" si="75"/>
        <v>0</v>
      </c>
      <c r="E170" s="815">
        <f t="shared" si="75"/>
        <v>0</v>
      </c>
      <c r="F170" s="815">
        <f t="shared" si="75"/>
        <v>0</v>
      </c>
      <c r="G170" s="815">
        <f t="shared" si="75"/>
        <v>0</v>
      </c>
    </row>
    <row r="171" spans="1:7" s="804" customFormat="1" ht="12.75" customHeight="1">
      <c r="A171" s="13">
        <f t="shared" si="72"/>
        <v>64</v>
      </c>
      <c r="B171" s="463" t="str">
        <f t="shared" si="72"/>
        <v>TOTAL EXPENSES (57+63)</v>
      </c>
      <c r="C171" s="814">
        <f t="shared" ref="C171:G171" si="76">IF(C$104&lt;&gt;0,C85/C$104,0)</f>
        <v>0</v>
      </c>
      <c r="D171" s="815">
        <f t="shared" si="76"/>
        <v>0</v>
      </c>
      <c r="E171" s="815">
        <f t="shared" si="76"/>
        <v>0</v>
      </c>
      <c r="F171" s="815">
        <f t="shared" si="76"/>
        <v>0</v>
      </c>
      <c r="G171" s="815">
        <f t="shared" si="76"/>
        <v>0</v>
      </c>
    </row>
    <row r="172" spans="1:7" s="804" customFormat="1" ht="12.75" customHeight="1">
      <c r="A172" s="13">
        <f t="shared" si="72"/>
        <v>65</v>
      </c>
      <c r="B172" s="463" t="str">
        <f t="shared" si="72"/>
        <v>OPERATING INCOME (LOSS) (10-64)</v>
      </c>
      <c r="C172" s="814">
        <f t="shared" ref="C172:G172" si="77">IF(C$104&lt;&gt;0,C86/C$104,0)</f>
        <v>0</v>
      </c>
      <c r="D172" s="815">
        <f t="shared" si="77"/>
        <v>0</v>
      </c>
      <c r="E172" s="815">
        <f t="shared" si="77"/>
        <v>0</v>
      </c>
      <c r="F172" s="815">
        <f t="shared" si="77"/>
        <v>0</v>
      </c>
      <c r="G172" s="815">
        <f t="shared" si="77"/>
        <v>0</v>
      </c>
    </row>
    <row r="173" spans="1:7" s="804" customFormat="1" ht="12.75" customHeight="1">
      <c r="A173" s="13">
        <f t="shared" si="72"/>
        <v>66</v>
      </c>
      <c r="B173" s="460" t="str">
        <f t="shared" si="72"/>
        <v>Provision for State, Federal, and Other Governmental Income Taxes</v>
      </c>
      <c r="C173" s="827">
        <f t="shared" ref="C173:G173" si="78">IF(C$104&lt;&gt;0,C87/C$104,0)</f>
        <v>0</v>
      </c>
      <c r="D173" s="828">
        <f t="shared" si="78"/>
        <v>0</v>
      </c>
      <c r="E173" s="828">
        <f t="shared" si="78"/>
        <v>0</v>
      </c>
      <c r="F173" s="828">
        <f t="shared" si="78"/>
        <v>0</v>
      </c>
      <c r="G173" s="813">
        <f t="shared" si="78"/>
        <v>0</v>
      </c>
    </row>
    <row r="174" spans="1:7" s="804" customFormat="1" ht="12.75" customHeight="1">
      <c r="A174" s="13">
        <f t="shared" si="72"/>
        <v>67</v>
      </c>
      <c r="B174" s="44" t="str">
        <f t="shared" si="72"/>
        <v>Premium Tax, Net of Credits</v>
      </c>
      <c r="C174" s="827">
        <f t="shared" ref="C174:G174" si="79">IF(C$104&lt;&gt;0,C88/C$104,0)</f>
        <v>0</v>
      </c>
      <c r="D174" s="828">
        <f t="shared" si="79"/>
        <v>0</v>
      </c>
      <c r="E174" s="828">
        <f t="shared" si="79"/>
        <v>0</v>
      </c>
      <c r="F174" s="828">
        <f t="shared" si="79"/>
        <v>0</v>
      </c>
      <c r="G174" s="813">
        <f t="shared" si="79"/>
        <v>0</v>
      </c>
    </row>
    <row r="175" spans="1:7" s="804" customFormat="1" ht="12.75" customHeight="1">
      <c r="A175" s="13">
        <f t="shared" si="72"/>
        <v>68</v>
      </c>
      <c r="B175" s="44" t="str">
        <f t="shared" si="72"/>
        <v>NMMIP</v>
      </c>
      <c r="C175" s="827">
        <f t="shared" ref="C175:G175" si="80">IF(C$104&lt;&gt;0,C89/C$104,0)</f>
        <v>0</v>
      </c>
      <c r="D175" s="828">
        <f t="shared" si="80"/>
        <v>0</v>
      </c>
      <c r="E175" s="828">
        <f t="shared" si="80"/>
        <v>0</v>
      </c>
      <c r="F175" s="828">
        <f t="shared" si="80"/>
        <v>0</v>
      </c>
      <c r="G175" s="813">
        <f t="shared" si="80"/>
        <v>0</v>
      </c>
    </row>
    <row r="176" spans="1:7" s="804" customFormat="1" ht="12.75" customHeight="1">
      <c r="A176" s="13">
        <f t="shared" si="72"/>
        <v>69</v>
      </c>
      <c r="B176" s="44" t="str">
        <f t="shared" si="72"/>
        <v>Other Assessments</v>
      </c>
      <c r="C176" s="827">
        <f t="shared" ref="C176:G176" si="81">IF(C$104&lt;&gt;0,C90/C$104,0)</f>
        <v>0</v>
      </c>
      <c r="D176" s="828">
        <f t="shared" si="81"/>
        <v>0</v>
      </c>
      <c r="E176" s="828">
        <f t="shared" si="81"/>
        <v>0</v>
      </c>
      <c r="F176" s="828">
        <f t="shared" si="81"/>
        <v>0</v>
      </c>
      <c r="G176" s="813">
        <f t="shared" si="81"/>
        <v>0</v>
      </c>
    </row>
    <row r="177" spans="1:7" s="804" customFormat="1" ht="12.75" customHeight="1">
      <c r="A177" s="13">
        <f t="shared" si="72"/>
        <v>70</v>
      </c>
      <c r="B177" s="460" t="str">
        <f t="shared" si="72"/>
        <v>Adjustment for Prior Period IBNP Estimates</v>
      </c>
      <c r="C177" s="827">
        <f t="shared" ref="C177:G177" si="82">IF(C$104&lt;&gt;0,C91/C$104,0)</f>
        <v>0</v>
      </c>
      <c r="D177" s="828">
        <f t="shared" si="82"/>
        <v>0</v>
      </c>
      <c r="E177" s="828">
        <f t="shared" si="82"/>
        <v>0</v>
      </c>
      <c r="F177" s="828">
        <f t="shared" si="82"/>
        <v>0</v>
      </c>
      <c r="G177" s="813">
        <f t="shared" si="82"/>
        <v>0</v>
      </c>
    </row>
    <row r="178" spans="1:7" s="804" customFormat="1" ht="12.75" customHeight="1">
      <c r="A178" s="13">
        <f t="shared" si="72"/>
        <v>71</v>
      </c>
      <c r="B178" s="460" t="str">
        <f t="shared" si="72"/>
        <v>Non-Claim Adjustments for Prior Periods</v>
      </c>
      <c r="C178" s="827">
        <f t="shared" ref="C178:G178" si="83">IF(C$104&lt;&gt;0,C92/C$104,0)</f>
        <v>0</v>
      </c>
      <c r="D178" s="828">
        <f t="shared" si="83"/>
        <v>0</v>
      </c>
      <c r="E178" s="828">
        <f t="shared" si="83"/>
        <v>0</v>
      </c>
      <c r="F178" s="828">
        <f t="shared" si="83"/>
        <v>0</v>
      </c>
      <c r="G178" s="813">
        <f t="shared" si="83"/>
        <v>0</v>
      </c>
    </row>
    <row r="179" spans="1:7" s="804" customFormat="1" ht="12.75" customHeight="1">
      <c r="A179" s="13">
        <f t="shared" si="72"/>
        <v>72</v>
      </c>
      <c r="B179" s="817" t="str">
        <f t="shared" si="72"/>
        <v>NET INCOME(LOSS) (65 less 66 through 71)</v>
      </c>
      <c r="C179" s="814">
        <f t="shared" ref="C179:G179" si="84">IF(C$104&lt;&gt;0,C93/C$104,0)</f>
        <v>0</v>
      </c>
      <c r="D179" s="815">
        <f t="shared" si="84"/>
        <v>0</v>
      </c>
      <c r="E179" s="815">
        <f t="shared" si="84"/>
        <v>0</v>
      </c>
      <c r="F179" s="815">
        <f t="shared" si="84"/>
        <v>0</v>
      </c>
      <c r="G179" s="815">
        <f t="shared" si="84"/>
        <v>0</v>
      </c>
    </row>
  </sheetData>
  <sheetProtection algorithmName="SHA-512" hashValue="RQDA6zHcDZhPuWMQSX7Lge9KngR1Sv2BIn+YXBjLvzL5OTsi/Btmal836sVery+Es55v1/JT6avApu4EHF7UaA==" saltValue="GAMCqGDkVhouTuPuDBKV7w==" spinCount="100000" sheet="1" objects="1" scenarios="1"/>
  <phoneticPr fontId="16" type="noConversion"/>
  <pageMargins left="1" right="0.75" top="1" bottom="1" header="0.25" footer="0.25"/>
  <pageSetup scale="39" orientation="portrait" r:id="rId1"/>
  <headerFooter scaleWithDoc="0">
    <oddHeader xml:space="preserve">&amp;RState of New Mexico 
</oddHeader>
    <oddFooter>&amp;LVersion 4.0&amp;RPage &amp;P of &amp;N</oddFooter>
  </headerFooter>
  <rowBreaks count="1" manualBreakCount="1">
    <brk id="93" max="7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9"/>
  <sheetViews>
    <sheetView showGridLines="0" zoomScale="60" zoomScaleNormal="60" workbookViewId="0"/>
  </sheetViews>
  <sheetFormatPr defaultColWidth="9.33203125" defaultRowHeight="12.5"/>
  <cols>
    <col min="1" max="1" width="13.33203125" style="1045" customWidth="1"/>
    <col min="2" max="2" width="56.44140625" style="1045" customWidth="1"/>
    <col min="3" max="3" width="14.33203125" style="1045" customWidth="1"/>
    <col min="4" max="4" width="13" style="1045" customWidth="1"/>
    <col min="5" max="5" width="10.6640625" style="1045" customWidth="1"/>
    <col min="6" max="6" width="79" style="1045" bestFit="1" customWidth="1"/>
    <col min="7" max="7" width="15.109375" style="1045" customWidth="1"/>
    <col min="8" max="14" width="21" style="1045" customWidth="1"/>
    <col min="15" max="16" width="21" style="1048" customWidth="1"/>
    <col min="17" max="42" width="21" style="1045" customWidth="1"/>
    <col min="43" max="16384" width="9.33203125" style="1045"/>
  </cols>
  <sheetData>
    <row r="1" spans="1:42" ht="11.25" customHeight="1">
      <c r="A1" s="1280"/>
      <c r="F1" s="1047"/>
    </row>
    <row r="2" spans="1:42" ht="18">
      <c r="A2" s="625" t="s">
        <v>144</v>
      </c>
      <c r="F2" s="1047"/>
    </row>
    <row r="3" spans="1:42" ht="18">
      <c r="A3" s="184" t="s">
        <v>346</v>
      </c>
      <c r="F3" s="1047"/>
    </row>
    <row r="4" spans="1:42" ht="18">
      <c r="A4" s="184" t="s">
        <v>145</v>
      </c>
      <c r="F4" s="1047"/>
    </row>
    <row r="5" spans="1:42" ht="18">
      <c r="A5" s="183" t="s">
        <v>494</v>
      </c>
      <c r="F5" s="1047"/>
    </row>
    <row r="6" spans="1:42" ht="11.25" customHeight="1">
      <c r="A6" s="183"/>
      <c r="F6" s="1047"/>
    </row>
    <row r="7" spans="1:42" ht="18">
      <c r="A7" s="184" t="str">
        <f>"MCO Name:  "&amp;'Information Input'!$F$14</f>
        <v xml:space="preserve">MCO Name:  </v>
      </c>
      <c r="F7" s="1047"/>
    </row>
    <row r="8" spans="1:42" ht="18">
      <c r="A8" s="183" t="str">
        <f>"Report Submission Type:  "&amp;TEXT('Information Input'!$J$22,"mm/dd/yyyy")</f>
        <v>Report Submission Type:  Quarterly</v>
      </c>
      <c r="F8" s="1047"/>
    </row>
    <row r="9" spans="1:42" ht="18">
      <c r="A9" s="183" t="str">
        <f>"Calendar Year Reporting Cycle:  "&amp;'Information Input'!$J$18</f>
        <v>Calendar Year Reporting Cycle:  2019</v>
      </c>
      <c r="F9" s="1049"/>
      <c r="G9" s="1050"/>
      <c r="H9" s="1050"/>
      <c r="I9" s="1050"/>
    </row>
    <row r="10" spans="1:42" ht="18">
      <c r="A10" s="183" t="str">
        <f>"Report Period Ending:  "&amp;TEXT('Information Input'!$H$30,"mm/dd/yyyy")</f>
        <v>Report Period Ending:  03/31/2019</v>
      </c>
      <c r="F10" s="1049"/>
      <c r="G10" s="1050"/>
      <c r="H10" s="1050"/>
      <c r="I10" s="1050"/>
    </row>
    <row r="11" spans="1:42" ht="13">
      <c r="A11" s="1046"/>
      <c r="F11" s="1049"/>
      <c r="G11" s="1050"/>
      <c r="H11" s="1050"/>
      <c r="I11" s="1050"/>
    </row>
    <row r="12" spans="1:42" ht="18">
      <c r="A12" s="1051" t="s">
        <v>102</v>
      </c>
      <c r="F12" s="1047"/>
    </row>
    <row r="13" spans="1:42" ht="13">
      <c r="F13" s="1047"/>
    </row>
    <row r="14" spans="1:42" s="1052" customFormat="1" ht="18" customHeight="1">
      <c r="F14" s="1053"/>
      <c r="H14"/>
      <c r="I14"/>
      <c r="J14"/>
      <c r="K14"/>
      <c r="L14"/>
      <c r="M14"/>
      <c r="N14"/>
      <c r="O14" s="1054"/>
      <c r="P14" s="1054"/>
    </row>
    <row r="15" spans="1:42" s="1055" customFormat="1" ht="11.25" customHeight="1">
      <c r="F15" s="1056"/>
      <c r="H15" s="1057"/>
      <c r="I15" s="1057"/>
      <c r="J15" s="1058"/>
      <c r="K15" s="1058"/>
      <c r="L15" s="1058"/>
      <c r="M15" s="1058"/>
      <c r="N15" s="1058"/>
      <c r="O15" s="1059"/>
      <c r="P15" s="1059"/>
    </row>
    <row r="16" spans="1:42" s="1052" customFormat="1" ht="18" customHeight="1">
      <c r="A16" s="1060"/>
      <c r="B16" s="1060"/>
      <c r="C16" s="1060"/>
      <c r="D16" s="1060"/>
      <c r="E16" s="1060"/>
      <c r="F16" s="1060"/>
      <c r="G16" s="1060"/>
      <c r="H16" s="1088" t="s">
        <v>24</v>
      </c>
      <c r="I16" s="1089"/>
      <c r="J16" s="1089"/>
      <c r="K16" s="1089"/>
      <c r="L16" s="1089"/>
      <c r="M16" s="1089"/>
      <c r="N16" s="1090"/>
      <c r="O16" s="1088" t="s">
        <v>25</v>
      </c>
      <c r="P16" s="1089"/>
      <c r="Q16" s="1089"/>
      <c r="R16" s="1089"/>
      <c r="S16" s="1089"/>
      <c r="T16" s="1089"/>
      <c r="U16" s="1090"/>
      <c r="V16" s="1088" t="s">
        <v>26</v>
      </c>
      <c r="W16" s="1089"/>
      <c r="X16" s="1089"/>
      <c r="Y16" s="1089"/>
      <c r="Z16" s="1089"/>
      <c r="AA16" s="1089"/>
      <c r="AB16" s="1090"/>
      <c r="AC16" s="1088" t="s">
        <v>27</v>
      </c>
      <c r="AD16" s="1089"/>
      <c r="AE16" s="1089"/>
      <c r="AF16" s="1089"/>
      <c r="AG16" s="1089"/>
      <c r="AH16" s="1089"/>
      <c r="AI16" s="1090"/>
      <c r="AJ16" s="1088" t="s">
        <v>28</v>
      </c>
      <c r="AK16" s="1089"/>
      <c r="AL16" s="1089"/>
      <c r="AM16" s="1089"/>
      <c r="AN16" s="1089"/>
      <c r="AO16" s="1089"/>
      <c r="AP16" s="1090"/>
    </row>
    <row r="17" spans="1:42" ht="70.5" customHeight="1">
      <c r="A17" s="1061" t="s">
        <v>428</v>
      </c>
      <c r="B17" s="1061" t="s">
        <v>199</v>
      </c>
      <c r="C17" s="1062" t="s">
        <v>429</v>
      </c>
      <c r="D17" s="1061" t="s">
        <v>427</v>
      </c>
      <c r="E17" s="1062" t="s">
        <v>431</v>
      </c>
      <c r="F17" s="1062" t="s">
        <v>590</v>
      </c>
      <c r="G17" s="1062" t="s">
        <v>433</v>
      </c>
      <c r="H17" s="1091" t="s">
        <v>49</v>
      </c>
      <c r="I17" s="1091" t="s">
        <v>50</v>
      </c>
      <c r="J17" s="1091" t="s">
        <v>333</v>
      </c>
      <c r="K17" s="1091" t="s">
        <v>13</v>
      </c>
      <c r="L17" s="1091" t="s">
        <v>14</v>
      </c>
      <c r="M17" s="1091" t="s">
        <v>230</v>
      </c>
      <c r="N17" s="1091" t="s">
        <v>16</v>
      </c>
      <c r="O17" s="1091" t="s">
        <v>49</v>
      </c>
      <c r="P17" s="1091" t="s">
        <v>50</v>
      </c>
      <c r="Q17" s="1091" t="s">
        <v>333</v>
      </c>
      <c r="R17" s="1091" t="s">
        <v>13</v>
      </c>
      <c r="S17" s="1091" t="s">
        <v>14</v>
      </c>
      <c r="T17" s="1091" t="s">
        <v>230</v>
      </c>
      <c r="U17" s="1091" t="s">
        <v>16</v>
      </c>
      <c r="V17" s="1091" t="s">
        <v>49</v>
      </c>
      <c r="W17" s="1091" t="s">
        <v>50</v>
      </c>
      <c r="X17" s="1091" t="s">
        <v>333</v>
      </c>
      <c r="Y17" s="1091" t="s">
        <v>13</v>
      </c>
      <c r="Z17" s="1091" t="s">
        <v>14</v>
      </c>
      <c r="AA17" s="1091" t="s">
        <v>230</v>
      </c>
      <c r="AB17" s="1091" t="s">
        <v>16</v>
      </c>
      <c r="AC17" s="1091" t="s">
        <v>49</v>
      </c>
      <c r="AD17" s="1091" t="s">
        <v>50</v>
      </c>
      <c r="AE17" s="1091" t="s">
        <v>333</v>
      </c>
      <c r="AF17" s="1091" t="s">
        <v>13</v>
      </c>
      <c r="AG17" s="1091" t="s">
        <v>14</v>
      </c>
      <c r="AH17" s="1091" t="s">
        <v>230</v>
      </c>
      <c r="AI17" s="1091" t="s">
        <v>16</v>
      </c>
      <c r="AJ17" s="1091" t="s">
        <v>49</v>
      </c>
      <c r="AK17" s="1091" t="s">
        <v>50</v>
      </c>
      <c r="AL17" s="1091" t="s">
        <v>333</v>
      </c>
      <c r="AM17" s="1091" t="s">
        <v>13</v>
      </c>
      <c r="AN17" s="1091" t="s">
        <v>14</v>
      </c>
      <c r="AO17" s="1091" t="s">
        <v>230</v>
      </c>
      <c r="AP17" s="1091" t="s">
        <v>16</v>
      </c>
    </row>
    <row r="18" spans="1:42">
      <c r="A18" s="1063" t="s">
        <v>365</v>
      </c>
      <c r="B18" s="1063" t="s">
        <v>370</v>
      </c>
      <c r="C18" s="1064" t="s">
        <v>462</v>
      </c>
      <c r="D18" s="1063">
        <f>'Information Input'!$J$18</f>
        <v>2019</v>
      </c>
      <c r="E18" s="1065">
        <f>'Report 1'!$A$31</f>
        <v>11</v>
      </c>
      <c r="F18" s="1066" t="str">
        <f>'Report 1'!$B$31</f>
        <v>Residential Treatment Center, ARTC and Group Homes &lt; 21</v>
      </c>
      <c r="G18" s="1067" t="s">
        <v>152</v>
      </c>
      <c r="H18" s="1068"/>
      <c r="I18" s="1069">
        <f>SUMIF('Report 4A'!$G$16:$G$95,$E18,'Report 4A'!$K$16:$K$95)</f>
        <v>0</v>
      </c>
      <c r="J18" s="1068"/>
      <c r="K18" s="1068"/>
      <c r="L18" s="1068"/>
      <c r="M18" s="1068"/>
      <c r="N18" s="1070">
        <f t="shared" ref="N18:N50" si="0">SUM(H18:M18)</f>
        <v>0</v>
      </c>
      <c r="O18" s="1085"/>
      <c r="P18" s="1086">
        <f>SUMIF('Report 4A'!$G$16:$G$95,$E18,'Report 4A'!$L$16:$L$95)</f>
        <v>0</v>
      </c>
      <c r="Q18" s="1085"/>
      <c r="R18" s="1085"/>
      <c r="S18" s="1085"/>
      <c r="T18" s="1085"/>
      <c r="U18" s="1071">
        <f t="shared" ref="U18:U50" si="1">SUM(O18:T18)</f>
        <v>0</v>
      </c>
      <c r="V18" s="1085"/>
      <c r="W18" s="1086">
        <f>SUMIF('Report 4A'!$G$16:$G$95,$E18,'Report 4A'!$M$16:$M$95)</f>
        <v>0</v>
      </c>
      <c r="X18" s="1085"/>
      <c r="Y18" s="1085"/>
      <c r="Z18" s="1085"/>
      <c r="AA18" s="1085"/>
      <c r="AB18" s="1071">
        <f t="shared" ref="AB18:AB50" si="2">SUM(V18:AA18)</f>
        <v>0</v>
      </c>
      <c r="AC18" s="1085"/>
      <c r="AD18" s="1086">
        <f>SUMIF('Report 4A'!$G$16:$G$95,$E18,'Report 4A'!$N$16:$N$95)</f>
        <v>0</v>
      </c>
      <c r="AE18" s="1085"/>
      <c r="AF18" s="1085"/>
      <c r="AG18" s="1085"/>
      <c r="AH18" s="1085"/>
      <c r="AI18" s="1071">
        <f t="shared" ref="AI18:AI50" si="3">SUM(AC18:AH18)</f>
        <v>0</v>
      </c>
      <c r="AJ18" s="1086">
        <f t="shared" ref="AJ18:AJ50" si="4">H18+O18+V18+AC18</f>
        <v>0</v>
      </c>
      <c r="AK18" s="1086">
        <f t="shared" ref="AK18:AK50" si="5">I18+P18+W18+AD18</f>
        <v>0</v>
      </c>
      <c r="AL18" s="1086">
        <f t="shared" ref="AL18:AL50" si="6">J18+Q18+X18+AE18</f>
        <v>0</v>
      </c>
      <c r="AM18" s="1086">
        <f t="shared" ref="AM18:AM50" si="7">K18+R18+Y18+AF18</f>
        <v>0</v>
      </c>
      <c r="AN18" s="1086">
        <f t="shared" ref="AN18:AN50" si="8">L18+S18+Z18+AG18</f>
        <v>0</v>
      </c>
      <c r="AO18" s="1086">
        <f t="shared" ref="AO18:AO50" si="9">M18+T18+AA18+AH18</f>
        <v>0</v>
      </c>
      <c r="AP18" s="1071">
        <f t="shared" ref="AP18:AP50" si="10">SUM(AJ18:AO18)</f>
        <v>0</v>
      </c>
    </row>
    <row r="19" spans="1:42">
      <c r="A19" s="1072" t="s">
        <v>365</v>
      </c>
      <c r="B19" s="1072" t="s">
        <v>370</v>
      </c>
      <c r="C19" s="1072" t="s">
        <v>462</v>
      </c>
      <c r="D19" s="1072">
        <f>'Information Input'!$J$18</f>
        <v>2019</v>
      </c>
      <c r="E19" s="1073">
        <f>'Report 1'!$A$32</f>
        <v>12</v>
      </c>
      <c r="F19" s="1074" t="str">
        <f>'Report 1'!$B$32</f>
        <v>Foster Care Therapeutic (TFC I &amp; II) &lt; 21</v>
      </c>
      <c r="G19" s="1075" t="s">
        <v>152</v>
      </c>
      <c r="H19" s="1076"/>
      <c r="I19" s="1077">
        <f>SUMIF('Report 4A'!$G$16:$G$95,$E19,'Report 4A'!$K$16:$K$95)</f>
        <v>0</v>
      </c>
      <c r="J19" s="1076"/>
      <c r="K19" s="1076"/>
      <c r="L19" s="1076"/>
      <c r="M19" s="1076"/>
      <c r="N19" s="1078">
        <f t="shared" si="0"/>
        <v>0</v>
      </c>
      <c r="O19" s="1076"/>
      <c r="P19" s="1077">
        <f>SUMIF('Report 4A'!$G$16:$G$95,$E19,'Report 4A'!$L$16:$L$95)</f>
        <v>0</v>
      </c>
      <c r="Q19" s="1076"/>
      <c r="R19" s="1076"/>
      <c r="S19" s="1076"/>
      <c r="T19" s="1076"/>
      <c r="U19" s="1078">
        <f t="shared" si="1"/>
        <v>0</v>
      </c>
      <c r="V19" s="1076"/>
      <c r="W19" s="1077">
        <f>SUMIF('Report 4A'!$G$16:$G$95,$E19,'Report 4A'!$M$16:$M$95)</f>
        <v>0</v>
      </c>
      <c r="X19" s="1076"/>
      <c r="Y19" s="1076"/>
      <c r="Z19" s="1076"/>
      <c r="AA19" s="1076"/>
      <c r="AB19" s="1078">
        <f t="shared" si="2"/>
        <v>0</v>
      </c>
      <c r="AC19" s="1076"/>
      <c r="AD19" s="1077">
        <f>SUMIF('Report 4A'!$G$16:$G$95,$E19,'Report 4A'!$N$16:$N$95)</f>
        <v>0</v>
      </c>
      <c r="AE19" s="1076"/>
      <c r="AF19" s="1076"/>
      <c r="AG19" s="1076"/>
      <c r="AH19" s="1076"/>
      <c r="AI19" s="1078">
        <f t="shared" si="3"/>
        <v>0</v>
      </c>
      <c r="AJ19" s="1086">
        <f t="shared" si="4"/>
        <v>0</v>
      </c>
      <c r="AK19" s="1086">
        <f t="shared" si="5"/>
        <v>0</v>
      </c>
      <c r="AL19" s="1086">
        <f t="shared" si="6"/>
        <v>0</v>
      </c>
      <c r="AM19" s="1086">
        <f t="shared" si="7"/>
        <v>0</v>
      </c>
      <c r="AN19" s="1086">
        <f t="shared" si="8"/>
        <v>0</v>
      </c>
      <c r="AO19" s="1086">
        <f t="shared" si="9"/>
        <v>0</v>
      </c>
      <c r="AP19" s="1071">
        <f t="shared" si="10"/>
        <v>0</v>
      </c>
    </row>
    <row r="20" spans="1:42">
      <c r="A20" s="1072" t="s">
        <v>365</v>
      </c>
      <c r="B20" s="1072" t="s">
        <v>370</v>
      </c>
      <c r="C20" s="1072" t="s">
        <v>462</v>
      </c>
      <c r="D20" s="1072">
        <f>'Information Input'!$J$18</f>
        <v>2019</v>
      </c>
      <c r="E20" s="1073">
        <f>'Report 1'!$A$33</f>
        <v>13</v>
      </c>
      <c r="F20" s="1074" t="str">
        <f>'Report 1'!$B$33</f>
        <v>Skills Training &amp; Development (Behavioral Management Services) &lt; 21</v>
      </c>
      <c r="G20" s="1075" t="s">
        <v>154</v>
      </c>
      <c r="H20" s="1076"/>
      <c r="I20" s="1077">
        <f>SUMIF('Report 4A'!$G$16:$G$95,$E20,'Report 4A'!$K$16:$K$95)</f>
        <v>0</v>
      </c>
      <c r="J20" s="1076"/>
      <c r="K20" s="1076"/>
      <c r="L20" s="1076"/>
      <c r="M20" s="1076"/>
      <c r="N20" s="1078">
        <f t="shared" si="0"/>
        <v>0</v>
      </c>
      <c r="O20" s="1076"/>
      <c r="P20" s="1077">
        <f>SUMIF('Report 4A'!$G$16:$G$95,$E20,'Report 4A'!$L$16:$L$95)</f>
        <v>0</v>
      </c>
      <c r="Q20" s="1076"/>
      <c r="R20" s="1076"/>
      <c r="S20" s="1076"/>
      <c r="T20" s="1076"/>
      <c r="U20" s="1078">
        <f t="shared" si="1"/>
        <v>0</v>
      </c>
      <c r="V20" s="1076"/>
      <c r="W20" s="1077">
        <f>SUMIF('Report 4A'!$G$16:$G$95,$E20,'Report 4A'!$M$16:$M$95)</f>
        <v>0</v>
      </c>
      <c r="X20" s="1076"/>
      <c r="Y20" s="1076"/>
      <c r="Z20" s="1076"/>
      <c r="AA20" s="1076"/>
      <c r="AB20" s="1078">
        <f t="shared" si="2"/>
        <v>0</v>
      </c>
      <c r="AC20" s="1076"/>
      <c r="AD20" s="1077">
        <f>SUMIF('Report 4A'!$G$16:$G$95,$E20,'Report 4A'!$N$16:$N$95)</f>
        <v>0</v>
      </c>
      <c r="AE20" s="1076"/>
      <c r="AF20" s="1076"/>
      <c r="AG20" s="1076"/>
      <c r="AH20" s="1076"/>
      <c r="AI20" s="1078">
        <f t="shared" si="3"/>
        <v>0</v>
      </c>
      <c r="AJ20" s="1086">
        <f t="shared" si="4"/>
        <v>0</v>
      </c>
      <c r="AK20" s="1086">
        <f t="shared" si="5"/>
        <v>0</v>
      </c>
      <c r="AL20" s="1086">
        <f t="shared" si="6"/>
        <v>0</v>
      </c>
      <c r="AM20" s="1086">
        <f t="shared" si="7"/>
        <v>0</v>
      </c>
      <c r="AN20" s="1086">
        <f t="shared" si="8"/>
        <v>0</v>
      </c>
      <c r="AO20" s="1086">
        <f t="shared" si="9"/>
        <v>0</v>
      </c>
      <c r="AP20" s="1071">
        <f t="shared" si="10"/>
        <v>0</v>
      </c>
    </row>
    <row r="21" spans="1:42">
      <c r="A21" s="1072" t="s">
        <v>365</v>
      </c>
      <c r="B21" s="1072" t="s">
        <v>370</v>
      </c>
      <c r="C21" s="1072" t="s">
        <v>462</v>
      </c>
      <c r="D21" s="1072">
        <f>'Information Input'!$J$18</f>
        <v>2019</v>
      </c>
      <c r="E21" s="1073">
        <f>'Report 1'!$A$34</f>
        <v>14</v>
      </c>
      <c r="F21" s="1074" t="str">
        <f>'Report 1'!$B$34</f>
        <v>BH Day Treatment &lt; 21</v>
      </c>
      <c r="G21" s="1075" t="s">
        <v>156</v>
      </c>
      <c r="H21" s="1076"/>
      <c r="I21" s="1077">
        <f>SUMIF('Report 4A'!$G$16:$G$95,$E21,'Report 4A'!$K$16:$K$95)</f>
        <v>0</v>
      </c>
      <c r="J21" s="1076"/>
      <c r="K21" s="1076"/>
      <c r="L21" s="1076"/>
      <c r="M21" s="1076"/>
      <c r="N21" s="1078">
        <f t="shared" si="0"/>
        <v>0</v>
      </c>
      <c r="O21" s="1076"/>
      <c r="P21" s="1077">
        <f>SUMIF('Report 4A'!$G$16:$G$95,$E21,'Report 4A'!$L$16:$L$95)</f>
        <v>0</v>
      </c>
      <c r="Q21" s="1076"/>
      <c r="R21" s="1076"/>
      <c r="S21" s="1076"/>
      <c r="T21" s="1076"/>
      <c r="U21" s="1078">
        <f t="shared" si="1"/>
        <v>0</v>
      </c>
      <c r="V21" s="1076"/>
      <c r="W21" s="1077">
        <f>SUMIF('Report 4A'!$G$16:$G$95,$E21,'Report 4A'!$M$16:$M$95)</f>
        <v>0</v>
      </c>
      <c r="X21" s="1076"/>
      <c r="Y21" s="1076"/>
      <c r="Z21" s="1076"/>
      <c r="AA21" s="1076"/>
      <c r="AB21" s="1078">
        <f t="shared" si="2"/>
        <v>0</v>
      </c>
      <c r="AC21" s="1076"/>
      <c r="AD21" s="1077">
        <f>SUMIF('Report 4A'!$G$16:$G$95,$E21,'Report 4A'!$N$16:$N$95)</f>
        <v>0</v>
      </c>
      <c r="AE21" s="1076"/>
      <c r="AF21" s="1076"/>
      <c r="AG21" s="1076"/>
      <c r="AH21" s="1076"/>
      <c r="AI21" s="1078">
        <f t="shared" si="3"/>
        <v>0</v>
      </c>
      <c r="AJ21" s="1086">
        <f t="shared" si="4"/>
        <v>0</v>
      </c>
      <c r="AK21" s="1086">
        <f t="shared" si="5"/>
        <v>0</v>
      </c>
      <c r="AL21" s="1086">
        <f t="shared" si="6"/>
        <v>0</v>
      </c>
      <c r="AM21" s="1086">
        <f t="shared" si="7"/>
        <v>0</v>
      </c>
      <c r="AN21" s="1086">
        <f t="shared" si="8"/>
        <v>0</v>
      </c>
      <c r="AO21" s="1086">
        <f t="shared" si="9"/>
        <v>0</v>
      </c>
      <c r="AP21" s="1071">
        <f t="shared" si="10"/>
        <v>0</v>
      </c>
    </row>
    <row r="22" spans="1:42">
      <c r="A22" s="1072" t="s">
        <v>365</v>
      </c>
      <c r="B22" s="1072" t="s">
        <v>370</v>
      </c>
      <c r="C22" s="1072" t="s">
        <v>462</v>
      </c>
      <c r="D22" s="1072">
        <f>'Information Input'!$J$18</f>
        <v>2019</v>
      </c>
      <c r="E22" s="1073">
        <f>'Report 1'!$A$35</f>
        <v>15</v>
      </c>
      <c r="F22" s="1074" t="str">
        <f>'Report 1'!$B$35</f>
        <v>Psychosocial Rehab Services for Adults =&gt;18</v>
      </c>
      <c r="G22" s="1075" t="s">
        <v>157</v>
      </c>
      <c r="H22" s="1076"/>
      <c r="I22" s="1077">
        <f>SUMIF('Report 4A'!$G$16:$G$95,$E22,'Report 4A'!$K$16:$K$95)</f>
        <v>0</v>
      </c>
      <c r="J22" s="1076"/>
      <c r="K22" s="1076"/>
      <c r="L22" s="1076"/>
      <c r="M22" s="1076"/>
      <c r="N22" s="1078">
        <f t="shared" si="0"/>
        <v>0</v>
      </c>
      <c r="O22" s="1076"/>
      <c r="P22" s="1077">
        <f>SUMIF('Report 4A'!$G$16:$G$95,$E22,'Report 4A'!$L$16:$L$95)</f>
        <v>0</v>
      </c>
      <c r="Q22" s="1076"/>
      <c r="R22" s="1076"/>
      <c r="S22" s="1076"/>
      <c r="T22" s="1076"/>
      <c r="U22" s="1078">
        <f t="shared" si="1"/>
        <v>0</v>
      </c>
      <c r="V22" s="1076"/>
      <c r="W22" s="1077">
        <f>SUMIF('Report 4A'!$G$16:$G$95,$E22,'Report 4A'!$M$16:$M$95)</f>
        <v>0</v>
      </c>
      <c r="X22" s="1076"/>
      <c r="Y22" s="1076"/>
      <c r="Z22" s="1076"/>
      <c r="AA22" s="1076"/>
      <c r="AB22" s="1078">
        <f t="shared" si="2"/>
        <v>0</v>
      </c>
      <c r="AC22" s="1076"/>
      <c r="AD22" s="1077">
        <f>SUMIF('Report 4A'!$G$16:$G$95,$E22,'Report 4A'!$N$16:$N$95)</f>
        <v>0</v>
      </c>
      <c r="AE22" s="1076"/>
      <c r="AF22" s="1076"/>
      <c r="AG22" s="1076"/>
      <c r="AH22" s="1076"/>
      <c r="AI22" s="1078">
        <f t="shared" si="3"/>
        <v>0</v>
      </c>
      <c r="AJ22" s="1086">
        <f t="shared" si="4"/>
        <v>0</v>
      </c>
      <c r="AK22" s="1086">
        <f t="shared" si="5"/>
        <v>0</v>
      </c>
      <c r="AL22" s="1086">
        <f t="shared" si="6"/>
        <v>0</v>
      </c>
      <c r="AM22" s="1086">
        <f t="shared" si="7"/>
        <v>0</v>
      </c>
      <c r="AN22" s="1086">
        <f t="shared" si="8"/>
        <v>0</v>
      </c>
      <c r="AO22" s="1086">
        <f t="shared" si="9"/>
        <v>0</v>
      </c>
      <c r="AP22" s="1071">
        <f t="shared" si="10"/>
        <v>0</v>
      </c>
    </row>
    <row r="23" spans="1:42">
      <c r="A23" s="1072" t="s">
        <v>365</v>
      </c>
      <c r="B23" s="1072" t="s">
        <v>370</v>
      </c>
      <c r="C23" s="1072" t="s">
        <v>462</v>
      </c>
      <c r="D23" s="1072">
        <f>'Information Input'!$J$18</f>
        <v>2019</v>
      </c>
      <c r="E23" s="1073">
        <f>'Report 1'!$A$36</f>
        <v>16</v>
      </c>
      <c r="F23" s="1074" t="str">
        <f>'Report 1'!$B$36</f>
        <v>Evaluations and Therapies (Non-Hospital Outpatient)</v>
      </c>
      <c r="G23" s="1075" t="s">
        <v>151</v>
      </c>
      <c r="H23" s="1076"/>
      <c r="I23" s="1077">
        <f>SUMIF('Report 4A'!$G$16:$G$95,$E23,'Report 4A'!$K$16:$K$95)</f>
        <v>0</v>
      </c>
      <c r="J23" s="1076"/>
      <c r="K23" s="1076"/>
      <c r="L23" s="1076"/>
      <c r="M23" s="1076"/>
      <c r="N23" s="1078">
        <f t="shared" si="0"/>
        <v>0</v>
      </c>
      <c r="O23" s="1076"/>
      <c r="P23" s="1077">
        <f>SUMIF('Report 4A'!$G$16:$G$95,$E23,'Report 4A'!$L$16:$L$95)</f>
        <v>0</v>
      </c>
      <c r="Q23" s="1076"/>
      <c r="R23" s="1076"/>
      <c r="S23" s="1076"/>
      <c r="T23" s="1076"/>
      <c r="U23" s="1078">
        <f t="shared" si="1"/>
        <v>0</v>
      </c>
      <c r="V23" s="1076"/>
      <c r="W23" s="1077">
        <f>SUMIF('Report 4A'!$G$16:$G$95,$E23,'Report 4A'!$M$16:$M$95)</f>
        <v>0</v>
      </c>
      <c r="X23" s="1076"/>
      <c r="Y23" s="1076"/>
      <c r="Z23" s="1076"/>
      <c r="AA23" s="1076"/>
      <c r="AB23" s="1078">
        <f t="shared" si="2"/>
        <v>0</v>
      </c>
      <c r="AC23" s="1076"/>
      <c r="AD23" s="1077">
        <f>SUMIF('Report 4A'!$G$16:$G$95,$E23,'Report 4A'!$N$16:$N$95)</f>
        <v>0</v>
      </c>
      <c r="AE23" s="1076"/>
      <c r="AF23" s="1076"/>
      <c r="AG23" s="1076"/>
      <c r="AH23" s="1076"/>
      <c r="AI23" s="1078">
        <f t="shared" si="3"/>
        <v>0</v>
      </c>
      <c r="AJ23" s="1086">
        <f t="shared" si="4"/>
        <v>0</v>
      </c>
      <c r="AK23" s="1086">
        <f t="shared" si="5"/>
        <v>0</v>
      </c>
      <c r="AL23" s="1086">
        <f t="shared" si="6"/>
        <v>0</v>
      </c>
      <c r="AM23" s="1086">
        <f t="shared" si="7"/>
        <v>0</v>
      </c>
      <c r="AN23" s="1086">
        <f t="shared" si="8"/>
        <v>0</v>
      </c>
      <c r="AO23" s="1086">
        <f t="shared" si="9"/>
        <v>0</v>
      </c>
      <c r="AP23" s="1071">
        <f t="shared" si="10"/>
        <v>0</v>
      </c>
    </row>
    <row r="24" spans="1:42">
      <c r="A24" s="1072" t="s">
        <v>365</v>
      </c>
      <c r="B24" s="1072" t="s">
        <v>370</v>
      </c>
      <c r="C24" s="1072" t="s">
        <v>462</v>
      </c>
      <c r="D24" s="1072">
        <f>'Information Input'!$J$18</f>
        <v>2019</v>
      </c>
      <c r="E24" s="1073">
        <f>'Report 1'!$A$37</f>
        <v>17</v>
      </c>
      <c r="F24" s="1074" t="str">
        <f>'Report 1'!$B$37</f>
        <v>Testing (Non-Hospital Outpatient)</v>
      </c>
      <c r="G24" s="1075" t="s">
        <v>151</v>
      </c>
      <c r="H24" s="1076"/>
      <c r="I24" s="1077">
        <f>SUMIF('Report 4A'!$G$16:$G$95,$E24,'Report 4A'!$K$16:$K$95)</f>
        <v>0</v>
      </c>
      <c r="J24" s="1076"/>
      <c r="K24" s="1076"/>
      <c r="L24" s="1076"/>
      <c r="M24" s="1076"/>
      <c r="N24" s="1078">
        <f t="shared" si="0"/>
        <v>0</v>
      </c>
      <c r="O24" s="1076"/>
      <c r="P24" s="1077">
        <f>SUMIF('Report 4A'!$G$16:$G$95,$E24,'Report 4A'!$L$16:$L$95)</f>
        <v>0</v>
      </c>
      <c r="Q24" s="1076"/>
      <c r="R24" s="1076"/>
      <c r="S24" s="1076"/>
      <c r="T24" s="1076"/>
      <c r="U24" s="1078">
        <f t="shared" si="1"/>
        <v>0</v>
      </c>
      <c r="V24" s="1076"/>
      <c r="W24" s="1077">
        <f>SUMIF('Report 4A'!$G$16:$G$95,$E24,'Report 4A'!$M$16:$M$95)</f>
        <v>0</v>
      </c>
      <c r="X24" s="1076"/>
      <c r="Y24" s="1076"/>
      <c r="Z24" s="1076"/>
      <c r="AA24" s="1076"/>
      <c r="AB24" s="1078">
        <f t="shared" si="2"/>
        <v>0</v>
      </c>
      <c r="AC24" s="1076"/>
      <c r="AD24" s="1077">
        <f>SUMIF('Report 4A'!$G$16:$G$95,$E24,'Report 4A'!$N$16:$N$95)</f>
        <v>0</v>
      </c>
      <c r="AE24" s="1076"/>
      <c r="AF24" s="1076"/>
      <c r="AG24" s="1076"/>
      <c r="AH24" s="1076"/>
      <c r="AI24" s="1078">
        <f t="shared" si="3"/>
        <v>0</v>
      </c>
      <c r="AJ24" s="1086">
        <f t="shared" si="4"/>
        <v>0</v>
      </c>
      <c r="AK24" s="1086">
        <f t="shared" si="5"/>
        <v>0</v>
      </c>
      <c r="AL24" s="1086">
        <f t="shared" si="6"/>
        <v>0</v>
      </c>
      <c r="AM24" s="1086">
        <f t="shared" si="7"/>
        <v>0</v>
      </c>
      <c r="AN24" s="1086">
        <f t="shared" si="8"/>
        <v>0</v>
      </c>
      <c r="AO24" s="1086">
        <f t="shared" si="9"/>
        <v>0</v>
      </c>
      <c r="AP24" s="1071">
        <f t="shared" si="10"/>
        <v>0</v>
      </c>
    </row>
    <row r="25" spans="1:42">
      <c r="A25" s="1072" t="s">
        <v>365</v>
      </c>
      <c r="B25" s="1072" t="s">
        <v>370</v>
      </c>
      <c r="C25" s="1072" t="s">
        <v>462</v>
      </c>
      <c r="D25" s="1072">
        <f>'Information Input'!$J$18</f>
        <v>2019</v>
      </c>
      <c r="E25" s="1073">
        <f>'Report 1'!$A$38</f>
        <v>18</v>
      </c>
      <c r="F25" s="1074" t="str">
        <f>'Report 1'!$B$38</f>
        <v>Functional Family Therapy (FFT) (Non-Hospital Outpatient)</v>
      </c>
      <c r="G25" s="1075" t="s">
        <v>151</v>
      </c>
      <c r="H25" s="1076"/>
      <c r="I25" s="1077">
        <f>SUMIF('Report 4A'!$G$16:$G$95,$E25,'Report 4A'!$K$16:$K$95)</f>
        <v>0</v>
      </c>
      <c r="J25" s="1076"/>
      <c r="K25" s="1076"/>
      <c r="L25" s="1076"/>
      <c r="M25" s="1076"/>
      <c r="N25" s="1078">
        <f t="shared" si="0"/>
        <v>0</v>
      </c>
      <c r="O25" s="1076"/>
      <c r="P25" s="1077">
        <f>SUMIF('Report 4A'!$G$16:$G$95,$E25,'Report 4A'!$L$16:$L$95)</f>
        <v>0</v>
      </c>
      <c r="Q25" s="1076"/>
      <c r="R25" s="1076"/>
      <c r="S25" s="1076"/>
      <c r="T25" s="1076"/>
      <c r="U25" s="1078">
        <f t="shared" si="1"/>
        <v>0</v>
      </c>
      <c r="V25" s="1076"/>
      <c r="W25" s="1077">
        <f>SUMIF('Report 4A'!$G$16:$G$95,$E25,'Report 4A'!$M$16:$M$95)</f>
        <v>0</v>
      </c>
      <c r="X25" s="1076"/>
      <c r="Y25" s="1076"/>
      <c r="Z25" s="1076"/>
      <c r="AA25" s="1076"/>
      <c r="AB25" s="1078">
        <f t="shared" si="2"/>
        <v>0</v>
      </c>
      <c r="AC25" s="1076"/>
      <c r="AD25" s="1077">
        <f>SUMIF('Report 4A'!$G$16:$G$95,$E25,'Report 4A'!$N$16:$N$95)</f>
        <v>0</v>
      </c>
      <c r="AE25" s="1076"/>
      <c r="AF25" s="1076"/>
      <c r="AG25" s="1076"/>
      <c r="AH25" s="1076"/>
      <c r="AI25" s="1078">
        <f t="shared" si="3"/>
        <v>0</v>
      </c>
      <c r="AJ25" s="1086">
        <f t="shared" si="4"/>
        <v>0</v>
      </c>
      <c r="AK25" s="1086">
        <f t="shared" si="5"/>
        <v>0</v>
      </c>
      <c r="AL25" s="1086">
        <f t="shared" si="6"/>
        <v>0</v>
      </c>
      <c r="AM25" s="1086">
        <f t="shared" si="7"/>
        <v>0</v>
      </c>
      <c r="AN25" s="1086">
        <f t="shared" si="8"/>
        <v>0</v>
      </c>
      <c r="AO25" s="1086">
        <f t="shared" si="9"/>
        <v>0</v>
      </c>
      <c r="AP25" s="1071">
        <f t="shared" si="10"/>
        <v>0</v>
      </c>
    </row>
    <row r="26" spans="1:42">
      <c r="A26" s="1072" t="s">
        <v>365</v>
      </c>
      <c r="B26" s="1072" t="s">
        <v>370</v>
      </c>
      <c r="C26" s="1072" t="s">
        <v>462</v>
      </c>
      <c r="D26" s="1072">
        <f>'Information Input'!$J$18</f>
        <v>2019</v>
      </c>
      <c r="E26" s="1073">
        <f>'Report 1'!$A$39</f>
        <v>19</v>
      </c>
      <c r="F26" s="1074" t="str">
        <f>'Report 1'!$B$39</f>
        <v>Outpatient Hospital (Evaluations, Therapies, and BH Physical Evaluations)</v>
      </c>
      <c r="G26" s="1075" t="s">
        <v>151</v>
      </c>
      <c r="H26" s="1076"/>
      <c r="I26" s="1077">
        <f>SUMIF('Report 4A'!$G$16:$G$95,$E26,'Report 4A'!$K$16:$K$95)</f>
        <v>0</v>
      </c>
      <c r="J26" s="1076"/>
      <c r="K26" s="1076"/>
      <c r="L26" s="1076"/>
      <c r="M26" s="1076"/>
      <c r="N26" s="1078">
        <f t="shared" si="0"/>
        <v>0</v>
      </c>
      <c r="O26" s="1076"/>
      <c r="P26" s="1077">
        <f>SUMIF('Report 4A'!$G$16:$G$95,$E26,'Report 4A'!$L$16:$L$95)</f>
        <v>0</v>
      </c>
      <c r="Q26" s="1076"/>
      <c r="R26" s="1076"/>
      <c r="S26" s="1076"/>
      <c r="T26" s="1076"/>
      <c r="U26" s="1078">
        <f t="shared" si="1"/>
        <v>0</v>
      </c>
      <c r="V26" s="1076"/>
      <c r="W26" s="1077">
        <f>SUMIF('Report 4A'!$G$16:$G$95,$E26,'Report 4A'!$M$16:$M$95)</f>
        <v>0</v>
      </c>
      <c r="X26" s="1076"/>
      <c r="Y26" s="1076"/>
      <c r="Z26" s="1076"/>
      <c r="AA26" s="1076"/>
      <c r="AB26" s="1078">
        <f t="shared" si="2"/>
        <v>0</v>
      </c>
      <c r="AC26" s="1076"/>
      <c r="AD26" s="1077">
        <f>SUMIF('Report 4A'!$G$16:$G$95,$E26,'Report 4A'!$N$16:$N$95)</f>
        <v>0</v>
      </c>
      <c r="AE26" s="1076"/>
      <c r="AF26" s="1076"/>
      <c r="AG26" s="1076"/>
      <c r="AH26" s="1076"/>
      <c r="AI26" s="1078">
        <f t="shared" si="3"/>
        <v>0</v>
      </c>
      <c r="AJ26" s="1086">
        <f t="shared" si="4"/>
        <v>0</v>
      </c>
      <c r="AK26" s="1086">
        <f t="shared" si="5"/>
        <v>0</v>
      </c>
      <c r="AL26" s="1086">
        <f t="shared" si="6"/>
        <v>0</v>
      </c>
      <c r="AM26" s="1086">
        <f t="shared" si="7"/>
        <v>0</v>
      </c>
      <c r="AN26" s="1086">
        <f t="shared" si="8"/>
        <v>0</v>
      </c>
      <c r="AO26" s="1086">
        <f t="shared" si="9"/>
        <v>0</v>
      </c>
      <c r="AP26" s="1071">
        <f t="shared" si="10"/>
        <v>0</v>
      </c>
    </row>
    <row r="27" spans="1:42">
      <c r="A27" s="1072" t="s">
        <v>365</v>
      </c>
      <c r="B27" s="1072" t="s">
        <v>370</v>
      </c>
      <c r="C27" s="1072" t="s">
        <v>462</v>
      </c>
      <c r="D27" s="1072">
        <f>'Information Input'!$J$18</f>
        <v>2019</v>
      </c>
      <c r="E27" s="1073">
        <f>'Report 1'!$A$40</f>
        <v>20</v>
      </c>
      <c r="F27" s="1074" t="str">
        <f>'Report 1'!$B$40</f>
        <v>Partial Hospitalization Program (BH Treatment Services)</v>
      </c>
      <c r="G27" s="1075" t="s">
        <v>151</v>
      </c>
      <c r="H27" s="1076"/>
      <c r="I27" s="1077">
        <f>SUMIF('Report 4A'!$G$16:$G$95,$E27,'Report 4A'!$K$16:$K$95)</f>
        <v>0</v>
      </c>
      <c r="J27" s="1076"/>
      <c r="K27" s="1076"/>
      <c r="L27" s="1076"/>
      <c r="M27" s="1076"/>
      <c r="N27" s="1078">
        <f t="shared" si="0"/>
        <v>0</v>
      </c>
      <c r="O27" s="1076"/>
      <c r="P27" s="1077">
        <f>SUMIF('Report 4A'!$G$16:$G$95,$E27,'Report 4A'!$L$16:$L$95)</f>
        <v>0</v>
      </c>
      <c r="Q27" s="1076"/>
      <c r="R27" s="1076"/>
      <c r="S27" s="1076"/>
      <c r="T27" s="1076"/>
      <c r="U27" s="1078">
        <f t="shared" si="1"/>
        <v>0</v>
      </c>
      <c r="V27" s="1076"/>
      <c r="W27" s="1077">
        <f>SUMIF('Report 4A'!$G$16:$G$95,$E27,'Report 4A'!$M$16:$M$95)</f>
        <v>0</v>
      </c>
      <c r="X27" s="1076"/>
      <c r="Y27" s="1076"/>
      <c r="Z27" s="1076"/>
      <c r="AA27" s="1076"/>
      <c r="AB27" s="1078">
        <f t="shared" si="2"/>
        <v>0</v>
      </c>
      <c r="AC27" s="1076"/>
      <c r="AD27" s="1077">
        <f>SUMIF('Report 4A'!$G$16:$G$95,$E27,'Report 4A'!$N$16:$N$95)</f>
        <v>0</v>
      </c>
      <c r="AE27" s="1076"/>
      <c r="AF27" s="1076"/>
      <c r="AG27" s="1076"/>
      <c r="AH27" s="1076"/>
      <c r="AI27" s="1078">
        <f t="shared" si="3"/>
        <v>0</v>
      </c>
      <c r="AJ27" s="1086">
        <f t="shared" si="4"/>
        <v>0</v>
      </c>
      <c r="AK27" s="1086">
        <f t="shared" si="5"/>
        <v>0</v>
      </c>
      <c r="AL27" s="1086">
        <f t="shared" si="6"/>
        <v>0</v>
      </c>
      <c r="AM27" s="1086">
        <f t="shared" si="7"/>
        <v>0</v>
      </c>
      <c r="AN27" s="1086">
        <f t="shared" si="8"/>
        <v>0</v>
      </c>
      <c r="AO27" s="1086">
        <f t="shared" si="9"/>
        <v>0</v>
      </c>
      <c r="AP27" s="1071">
        <f t="shared" si="10"/>
        <v>0</v>
      </c>
    </row>
    <row r="28" spans="1:42">
      <c r="A28" s="1072" t="s">
        <v>365</v>
      </c>
      <c r="B28" s="1072" t="s">
        <v>370</v>
      </c>
      <c r="C28" s="1072" t="s">
        <v>462</v>
      </c>
      <c r="D28" s="1072">
        <f>'Information Input'!$J$18</f>
        <v>2019</v>
      </c>
      <c r="E28" s="1073">
        <f>'Report 1'!$A$41</f>
        <v>21</v>
      </c>
      <c r="F28" s="1074" t="str">
        <f>'Report 1'!$B$41</f>
        <v>Hospital Outpatient Facility (BH Treatment Services)</v>
      </c>
      <c r="G28" s="1075" t="s">
        <v>151</v>
      </c>
      <c r="H28" s="1076"/>
      <c r="I28" s="1077">
        <f>SUMIF('Report 4A'!$G$16:$G$95,$E28,'Report 4A'!$K$16:$K$95)</f>
        <v>0</v>
      </c>
      <c r="J28" s="1076"/>
      <c r="K28" s="1076"/>
      <c r="L28" s="1076"/>
      <c r="M28" s="1076"/>
      <c r="N28" s="1078">
        <f t="shared" si="0"/>
        <v>0</v>
      </c>
      <c r="O28" s="1076"/>
      <c r="P28" s="1077">
        <f>SUMIF('Report 4A'!$G$16:$G$95,$E28,'Report 4A'!$L$16:$L$95)</f>
        <v>0</v>
      </c>
      <c r="Q28" s="1076"/>
      <c r="R28" s="1076"/>
      <c r="S28" s="1076"/>
      <c r="T28" s="1076"/>
      <c r="U28" s="1078">
        <f t="shared" si="1"/>
        <v>0</v>
      </c>
      <c r="V28" s="1076"/>
      <c r="W28" s="1077">
        <f>SUMIF('Report 4A'!$G$16:$G$95,$E28,'Report 4A'!$M$16:$M$95)</f>
        <v>0</v>
      </c>
      <c r="X28" s="1076"/>
      <c r="Y28" s="1076"/>
      <c r="Z28" s="1076"/>
      <c r="AA28" s="1076"/>
      <c r="AB28" s="1078">
        <f t="shared" si="2"/>
        <v>0</v>
      </c>
      <c r="AC28" s="1076"/>
      <c r="AD28" s="1077">
        <f>SUMIF('Report 4A'!$G$16:$G$95,$E28,'Report 4A'!$N$16:$N$95)</f>
        <v>0</v>
      </c>
      <c r="AE28" s="1076"/>
      <c r="AF28" s="1076"/>
      <c r="AG28" s="1076"/>
      <c r="AH28" s="1076"/>
      <c r="AI28" s="1078">
        <f t="shared" si="3"/>
        <v>0</v>
      </c>
      <c r="AJ28" s="1086">
        <f t="shared" si="4"/>
        <v>0</v>
      </c>
      <c r="AK28" s="1086">
        <f t="shared" si="5"/>
        <v>0</v>
      </c>
      <c r="AL28" s="1086">
        <f t="shared" si="6"/>
        <v>0</v>
      </c>
      <c r="AM28" s="1086">
        <f t="shared" si="7"/>
        <v>0</v>
      </c>
      <c r="AN28" s="1086">
        <f t="shared" si="8"/>
        <v>0</v>
      </c>
      <c r="AO28" s="1086">
        <f t="shared" si="9"/>
        <v>0</v>
      </c>
      <c r="AP28" s="1071">
        <f t="shared" si="10"/>
        <v>0</v>
      </c>
    </row>
    <row r="29" spans="1:42">
      <c r="A29" s="1072" t="s">
        <v>365</v>
      </c>
      <c r="B29" s="1072" t="s">
        <v>370</v>
      </c>
      <c r="C29" s="1072" t="s">
        <v>462</v>
      </c>
      <c r="D29" s="1072">
        <f>'Information Input'!$J$18</f>
        <v>2019</v>
      </c>
      <c r="E29" s="1073">
        <f>'Report 1'!$A$42</f>
        <v>22</v>
      </c>
      <c r="F29" s="1074" t="str">
        <f>'Report 1'!$B$42</f>
        <v>Hospital Inpatient Facility (Psychiatric Hospitalization Services)</v>
      </c>
      <c r="G29" s="1075" t="s">
        <v>150</v>
      </c>
      <c r="H29" s="1076"/>
      <c r="I29" s="1077">
        <f>SUMIF('Report 4A'!$G$16:$G$95,$E29,'Report 4A'!$K$16:$K$95)</f>
        <v>0</v>
      </c>
      <c r="J29" s="1076"/>
      <c r="K29" s="1076"/>
      <c r="L29" s="1076"/>
      <c r="M29" s="1076"/>
      <c r="N29" s="1078">
        <f t="shared" si="0"/>
        <v>0</v>
      </c>
      <c r="O29" s="1076"/>
      <c r="P29" s="1077">
        <f>SUMIF('Report 4A'!$G$16:$G$95,$E29,'Report 4A'!$L$16:$L$95)</f>
        <v>0</v>
      </c>
      <c r="Q29" s="1076"/>
      <c r="R29" s="1076"/>
      <c r="S29" s="1076"/>
      <c r="T29" s="1076"/>
      <c r="U29" s="1078">
        <f t="shared" si="1"/>
        <v>0</v>
      </c>
      <c r="V29" s="1076"/>
      <c r="W29" s="1077">
        <f>SUMIF('Report 4A'!$G$16:$G$95,$E29,'Report 4A'!$M$16:$M$95)</f>
        <v>0</v>
      </c>
      <c r="X29" s="1076"/>
      <c r="Y29" s="1076"/>
      <c r="Z29" s="1076"/>
      <c r="AA29" s="1076"/>
      <c r="AB29" s="1078">
        <f t="shared" si="2"/>
        <v>0</v>
      </c>
      <c r="AC29" s="1076"/>
      <c r="AD29" s="1077">
        <f>SUMIF('Report 4A'!$G$16:$G$95,$E29,'Report 4A'!$N$16:$N$95)</f>
        <v>0</v>
      </c>
      <c r="AE29" s="1076"/>
      <c r="AF29" s="1076"/>
      <c r="AG29" s="1076"/>
      <c r="AH29" s="1076"/>
      <c r="AI29" s="1078">
        <f t="shared" si="3"/>
        <v>0</v>
      </c>
      <c r="AJ29" s="1086">
        <f t="shared" si="4"/>
        <v>0</v>
      </c>
      <c r="AK29" s="1086">
        <f t="shared" si="5"/>
        <v>0</v>
      </c>
      <c r="AL29" s="1086">
        <f t="shared" si="6"/>
        <v>0</v>
      </c>
      <c r="AM29" s="1086">
        <f t="shared" si="7"/>
        <v>0</v>
      </c>
      <c r="AN29" s="1086">
        <f t="shared" si="8"/>
        <v>0</v>
      </c>
      <c r="AO29" s="1086">
        <f t="shared" si="9"/>
        <v>0</v>
      </c>
      <c r="AP29" s="1071">
        <f t="shared" si="10"/>
        <v>0</v>
      </c>
    </row>
    <row r="30" spans="1:42">
      <c r="A30" s="1072" t="s">
        <v>365</v>
      </c>
      <c r="B30" s="1072" t="s">
        <v>370</v>
      </c>
      <c r="C30" s="1072" t="s">
        <v>462</v>
      </c>
      <c r="D30" s="1072">
        <f>'Information Input'!$J$18</f>
        <v>2019</v>
      </c>
      <c r="E30" s="1073">
        <f>'Report 1'!$A$43</f>
        <v>23</v>
      </c>
      <c r="F30" s="1074" t="str">
        <f>'Report 1'!$B$43</f>
        <v>Inpatient and Residential Professional Charges</v>
      </c>
      <c r="G30" s="1075" t="s">
        <v>150</v>
      </c>
      <c r="H30" s="1076"/>
      <c r="I30" s="1077">
        <f>SUMIF('Report 4A'!$G$16:$G$95,$E30,'Report 4A'!$K$16:$K$95)</f>
        <v>0</v>
      </c>
      <c r="J30" s="1076"/>
      <c r="K30" s="1076"/>
      <c r="L30" s="1076"/>
      <c r="M30" s="1076"/>
      <c r="N30" s="1078">
        <f t="shared" si="0"/>
        <v>0</v>
      </c>
      <c r="O30" s="1076"/>
      <c r="P30" s="1077">
        <f>SUMIF('Report 4A'!$G$16:$G$95,$E30,'Report 4A'!$L$16:$L$95)</f>
        <v>0</v>
      </c>
      <c r="Q30" s="1076"/>
      <c r="R30" s="1076"/>
      <c r="S30" s="1076"/>
      <c r="T30" s="1076"/>
      <c r="U30" s="1078">
        <f t="shared" si="1"/>
        <v>0</v>
      </c>
      <c r="V30" s="1076"/>
      <c r="W30" s="1077">
        <f>SUMIF('Report 4A'!$G$16:$G$95,$E30,'Report 4A'!$M$16:$M$95)</f>
        <v>0</v>
      </c>
      <c r="X30" s="1076"/>
      <c r="Y30" s="1076"/>
      <c r="Z30" s="1076"/>
      <c r="AA30" s="1076"/>
      <c r="AB30" s="1078">
        <f t="shared" si="2"/>
        <v>0</v>
      </c>
      <c r="AC30" s="1076"/>
      <c r="AD30" s="1077">
        <f>SUMIF('Report 4A'!$G$16:$G$95,$E30,'Report 4A'!$N$16:$N$95)</f>
        <v>0</v>
      </c>
      <c r="AE30" s="1076"/>
      <c r="AF30" s="1076"/>
      <c r="AG30" s="1076"/>
      <c r="AH30" s="1076"/>
      <c r="AI30" s="1078">
        <f t="shared" si="3"/>
        <v>0</v>
      </c>
      <c r="AJ30" s="1086">
        <f t="shared" si="4"/>
        <v>0</v>
      </c>
      <c r="AK30" s="1086">
        <f t="shared" si="5"/>
        <v>0</v>
      </c>
      <c r="AL30" s="1086">
        <f t="shared" si="6"/>
        <v>0</v>
      </c>
      <c r="AM30" s="1086">
        <f t="shared" si="7"/>
        <v>0</v>
      </c>
      <c r="AN30" s="1086">
        <f t="shared" si="8"/>
        <v>0</v>
      </c>
      <c r="AO30" s="1086">
        <f t="shared" si="9"/>
        <v>0</v>
      </c>
      <c r="AP30" s="1071">
        <f t="shared" si="10"/>
        <v>0</v>
      </c>
    </row>
    <row r="31" spans="1:42">
      <c r="A31" s="1072" t="s">
        <v>365</v>
      </c>
      <c r="B31" s="1072" t="s">
        <v>370</v>
      </c>
      <c r="C31" s="1072" t="s">
        <v>462</v>
      </c>
      <c r="D31" s="1072">
        <f>'Information Input'!$J$18</f>
        <v>2019</v>
      </c>
      <c r="E31" s="1073">
        <f>'Report 1'!$A$44</f>
        <v>24</v>
      </c>
      <c r="F31" s="1074" t="str">
        <f>'Report 1'!$B$44</f>
        <v>Intensive Outpatient Program Services (IOP)</v>
      </c>
      <c r="G31" s="1075" t="s">
        <v>156</v>
      </c>
      <c r="H31" s="1076"/>
      <c r="I31" s="1077">
        <f>SUMIF('Report 4A'!$G$16:$G$95,$E31,'Report 4A'!$K$16:$K$95)</f>
        <v>0</v>
      </c>
      <c r="J31" s="1076"/>
      <c r="K31" s="1076"/>
      <c r="L31" s="1076"/>
      <c r="M31" s="1076"/>
      <c r="N31" s="1078">
        <f t="shared" si="0"/>
        <v>0</v>
      </c>
      <c r="O31" s="1076"/>
      <c r="P31" s="1077">
        <f>SUMIF('Report 4A'!$G$16:$G$95,$E31,'Report 4A'!$L$16:$L$95)</f>
        <v>0</v>
      </c>
      <c r="Q31" s="1076"/>
      <c r="R31" s="1076"/>
      <c r="S31" s="1076"/>
      <c r="T31" s="1076"/>
      <c r="U31" s="1078">
        <f t="shared" si="1"/>
        <v>0</v>
      </c>
      <c r="V31" s="1076"/>
      <c r="W31" s="1077">
        <f>SUMIF('Report 4A'!$G$16:$G$95,$E31,'Report 4A'!$M$16:$M$95)</f>
        <v>0</v>
      </c>
      <c r="X31" s="1076"/>
      <c r="Y31" s="1076"/>
      <c r="Z31" s="1076"/>
      <c r="AA31" s="1076"/>
      <c r="AB31" s="1078">
        <f t="shared" si="2"/>
        <v>0</v>
      </c>
      <c r="AC31" s="1076"/>
      <c r="AD31" s="1077">
        <f>SUMIF('Report 4A'!$G$16:$G$95,$E31,'Report 4A'!$N$16:$N$95)</f>
        <v>0</v>
      </c>
      <c r="AE31" s="1076"/>
      <c r="AF31" s="1076"/>
      <c r="AG31" s="1076"/>
      <c r="AH31" s="1076"/>
      <c r="AI31" s="1078">
        <f t="shared" si="3"/>
        <v>0</v>
      </c>
      <c r="AJ31" s="1086">
        <f t="shared" si="4"/>
        <v>0</v>
      </c>
      <c r="AK31" s="1086">
        <f t="shared" si="5"/>
        <v>0</v>
      </c>
      <c r="AL31" s="1086">
        <f t="shared" si="6"/>
        <v>0</v>
      </c>
      <c r="AM31" s="1086">
        <f t="shared" si="7"/>
        <v>0</v>
      </c>
      <c r="AN31" s="1086">
        <f t="shared" si="8"/>
        <v>0</v>
      </c>
      <c r="AO31" s="1086">
        <f t="shared" si="9"/>
        <v>0</v>
      </c>
      <c r="AP31" s="1071">
        <f t="shared" si="10"/>
        <v>0</v>
      </c>
    </row>
    <row r="32" spans="1:42">
      <c r="A32" s="1072" t="s">
        <v>365</v>
      </c>
      <c r="B32" s="1072" t="s">
        <v>370</v>
      </c>
      <c r="C32" s="1072" t="s">
        <v>462</v>
      </c>
      <c r="D32" s="1072">
        <f>'Information Input'!$J$18</f>
        <v>2019</v>
      </c>
      <c r="E32" s="1073">
        <f>'Report 1'!$A$45</f>
        <v>25</v>
      </c>
      <c r="F32" s="1074" t="str">
        <f>'Report 1'!$B$45</f>
        <v>Adaptive Skills Building (ABS)</v>
      </c>
      <c r="G32" s="1075" t="s">
        <v>156</v>
      </c>
      <c r="H32" s="1076"/>
      <c r="I32" s="1077">
        <f>SUMIF('Report 4A'!$G$16:$G$95,$E32,'Report 4A'!$K$16:$K$95)</f>
        <v>0</v>
      </c>
      <c r="J32" s="1076"/>
      <c r="K32" s="1076"/>
      <c r="L32" s="1076"/>
      <c r="M32" s="1076"/>
      <c r="N32" s="1078">
        <f t="shared" si="0"/>
        <v>0</v>
      </c>
      <c r="O32" s="1076"/>
      <c r="P32" s="1077">
        <f>SUMIF('Report 4A'!$G$16:$G$95,$E32,'Report 4A'!$L$16:$L$95)</f>
        <v>0</v>
      </c>
      <c r="Q32" s="1076"/>
      <c r="R32" s="1076"/>
      <c r="S32" s="1076"/>
      <c r="T32" s="1076"/>
      <c r="U32" s="1078">
        <f t="shared" si="1"/>
        <v>0</v>
      </c>
      <c r="V32" s="1076"/>
      <c r="W32" s="1077">
        <f>SUMIF('Report 4A'!$G$16:$G$95,$E32,'Report 4A'!$M$16:$M$95)</f>
        <v>0</v>
      </c>
      <c r="X32" s="1076"/>
      <c r="Y32" s="1076"/>
      <c r="Z32" s="1076"/>
      <c r="AA32" s="1076"/>
      <c r="AB32" s="1078">
        <f t="shared" si="2"/>
        <v>0</v>
      </c>
      <c r="AC32" s="1076"/>
      <c r="AD32" s="1077">
        <f>SUMIF('Report 4A'!$G$16:$G$95,$E32,'Report 4A'!$N$16:$N$95)</f>
        <v>0</v>
      </c>
      <c r="AE32" s="1076"/>
      <c r="AF32" s="1076"/>
      <c r="AG32" s="1076"/>
      <c r="AH32" s="1076"/>
      <c r="AI32" s="1078">
        <f t="shared" si="3"/>
        <v>0</v>
      </c>
      <c r="AJ32" s="1086">
        <f t="shared" si="4"/>
        <v>0</v>
      </c>
      <c r="AK32" s="1086">
        <f t="shared" si="5"/>
        <v>0</v>
      </c>
      <c r="AL32" s="1086">
        <f t="shared" si="6"/>
        <v>0</v>
      </c>
      <c r="AM32" s="1086">
        <f t="shared" si="7"/>
        <v>0</v>
      </c>
      <c r="AN32" s="1086">
        <f t="shared" si="8"/>
        <v>0</v>
      </c>
      <c r="AO32" s="1086">
        <f t="shared" si="9"/>
        <v>0</v>
      </c>
      <c r="AP32" s="1071">
        <f t="shared" si="10"/>
        <v>0</v>
      </c>
    </row>
    <row r="33" spans="1:42">
      <c r="A33" s="1072" t="s">
        <v>365</v>
      </c>
      <c r="B33" s="1072" t="s">
        <v>370</v>
      </c>
      <c r="C33" s="1072" t="s">
        <v>462</v>
      </c>
      <c r="D33" s="1072">
        <f>'Information Input'!$J$18</f>
        <v>2019</v>
      </c>
      <c r="E33" s="1073">
        <f>'Report 1'!$A$46</f>
        <v>26</v>
      </c>
      <c r="F33" s="1074" t="str">
        <f>'Report 1'!$B$46</f>
        <v>BH Pharmaceuticals</v>
      </c>
      <c r="G33" s="1075" t="s">
        <v>153</v>
      </c>
      <c r="H33" s="1076"/>
      <c r="I33" s="1077">
        <f>SUMIF('Report 4A'!$G$16:$G$95,$E33,'Report 4A'!$K$16:$K$95)</f>
        <v>0</v>
      </c>
      <c r="J33" s="1076"/>
      <c r="K33" s="1076"/>
      <c r="L33" s="1076"/>
      <c r="M33" s="1076"/>
      <c r="N33" s="1078">
        <f t="shared" si="0"/>
        <v>0</v>
      </c>
      <c r="O33" s="1076"/>
      <c r="P33" s="1077">
        <f>SUMIF('Report 4A'!$G$16:$G$95,$E33,'Report 4A'!$L$16:$L$95)</f>
        <v>0</v>
      </c>
      <c r="Q33" s="1076"/>
      <c r="R33" s="1076"/>
      <c r="S33" s="1076"/>
      <c r="T33" s="1076"/>
      <c r="U33" s="1078">
        <f t="shared" si="1"/>
        <v>0</v>
      </c>
      <c r="V33" s="1076"/>
      <c r="W33" s="1077">
        <f>SUMIF('Report 4A'!$G$16:$G$95,$E33,'Report 4A'!$M$16:$M$95)</f>
        <v>0</v>
      </c>
      <c r="X33" s="1076"/>
      <c r="Y33" s="1076"/>
      <c r="Z33" s="1076"/>
      <c r="AA33" s="1076"/>
      <c r="AB33" s="1078">
        <f t="shared" si="2"/>
        <v>0</v>
      </c>
      <c r="AC33" s="1076"/>
      <c r="AD33" s="1077">
        <f>SUMIF('Report 4A'!$G$16:$G$95,$E33,'Report 4A'!$N$16:$N$95)</f>
        <v>0</v>
      </c>
      <c r="AE33" s="1076"/>
      <c r="AF33" s="1076"/>
      <c r="AG33" s="1076"/>
      <c r="AH33" s="1076"/>
      <c r="AI33" s="1078">
        <f t="shared" si="3"/>
        <v>0</v>
      </c>
      <c r="AJ33" s="1086">
        <f t="shared" si="4"/>
        <v>0</v>
      </c>
      <c r="AK33" s="1086">
        <f t="shared" si="5"/>
        <v>0</v>
      </c>
      <c r="AL33" s="1086">
        <f t="shared" si="6"/>
        <v>0</v>
      </c>
      <c r="AM33" s="1086">
        <f t="shared" si="7"/>
        <v>0</v>
      </c>
      <c r="AN33" s="1086">
        <f t="shared" si="8"/>
        <v>0</v>
      </c>
      <c r="AO33" s="1086">
        <f t="shared" si="9"/>
        <v>0</v>
      </c>
      <c r="AP33" s="1071">
        <f t="shared" si="10"/>
        <v>0</v>
      </c>
    </row>
    <row r="34" spans="1:42">
      <c r="A34" s="1072" t="s">
        <v>365</v>
      </c>
      <c r="B34" s="1072" t="s">
        <v>370</v>
      </c>
      <c r="C34" s="1072" t="s">
        <v>462</v>
      </c>
      <c r="D34" s="1072">
        <f>'Information Input'!$J$18</f>
        <v>2019</v>
      </c>
      <c r="E34" s="1073">
        <f>'Report 1'!$A$47</f>
        <v>27</v>
      </c>
      <c r="F34" s="1074" t="str">
        <f>'Report 1'!$B$47</f>
        <v>Suboxone Treatment</v>
      </c>
      <c r="G34" s="1075" t="s">
        <v>151</v>
      </c>
      <c r="H34" s="1076"/>
      <c r="I34" s="1077">
        <f>SUMIF('Report 4A'!$G$16:$G$95,$E34,'Report 4A'!$K$16:$K$95)</f>
        <v>0</v>
      </c>
      <c r="J34" s="1076"/>
      <c r="K34" s="1076"/>
      <c r="L34" s="1076"/>
      <c r="M34" s="1076"/>
      <c r="N34" s="1078">
        <f t="shared" si="0"/>
        <v>0</v>
      </c>
      <c r="O34" s="1076"/>
      <c r="P34" s="1077">
        <f>SUMIF('Report 4A'!$G$16:$G$95,$E34,'Report 4A'!$L$16:$L$95)</f>
        <v>0</v>
      </c>
      <c r="Q34" s="1076"/>
      <c r="R34" s="1076"/>
      <c r="S34" s="1076"/>
      <c r="T34" s="1076"/>
      <c r="U34" s="1078">
        <f t="shared" si="1"/>
        <v>0</v>
      </c>
      <c r="V34" s="1076"/>
      <c r="W34" s="1077">
        <f>SUMIF('Report 4A'!$G$16:$G$95,$E34,'Report 4A'!$M$16:$M$95)</f>
        <v>0</v>
      </c>
      <c r="X34" s="1076"/>
      <c r="Y34" s="1076"/>
      <c r="Z34" s="1076"/>
      <c r="AA34" s="1076"/>
      <c r="AB34" s="1078">
        <f t="shared" si="2"/>
        <v>0</v>
      </c>
      <c r="AC34" s="1076"/>
      <c r="AD34" s="1077">
        <f>SUMIF('Report 4A'!$G$16:$G$95,$E34,'Report 4A'!$N$16:$N$95)</f>
        <v>0</v>
      </c>
      <c r="AE34" s="1076"/>
      <c r="AF34" s="1076"/>
      <c r="AG34" s="1076"/>
      <c r="AH34" s="1076"/>
      <c r="AI34" s="1078">
        <f t="shared" si="3"/>
        <v>0</v>
      </c>
      <c r="AJ34" s="1086">
        <f t="shared" si="4"/>
        <v>0</v>
      </c>
      <c r="AK34" s="1086">
        <f t="shared" si="5"/>
        <v>0</v>
      </c>
      <c r="AL34" s="1086">
        <f t="shared" si="6"/>
        <v>0</v>
      </c>
      <c r="AM34" s="1086">
        <f t="shared" si="7"/>
        <v>0</v>
      </c>
      <c r="AN34" s="1086">
        <f t="shared" si="8"/>
        <v>0</v>
      </c>
      <c r="AO34" s="1086">
        <f t="shared" si="9"/>
        <v>0</v>
      </c>
      <c r="AP34" s="1071">
        <f t="shared" si="10"/>
        <v>0</v>
      </c>
    </row>
    <row r="35" spans="1:42">
      <c r="A35" s="1072" t="s">
        <v>365</v>
      </c>
      <c r="B35" s="1072" t="s">
        <v>370</v>
      </c>
      <c r="C35" s="1072" t="s">
        <v>462</v>
      </c>
      <c r="D35" s="1072">
        <f>'Information Input'!$J$18</f>
        <v>2019</v>
      </c>
      <c r="E35" s="1073">
        <f>'Report 1'!$A$48</f>
        <v>28</v>
      </c>
      <c r="F35" s="1074" t="str">
        <f>'Report 1'!$B$48</f>
        <v>Methadone Treatment</v>
      </c>
      <c r="G35" s="1075" t="s">
        <v>151</v>
      </c>
      <c r="H35" s="1076"/>
      <c r="I35" s="1077">
        <f>SUMIF('Report 4A'!$G$16:$G$95,$E35,'Report 4A'!$K$16:$K$95)</f>
        <v>0</v>
      </c>
      <c r="J35" s="1076"/>
      <c r="K35" s="1076"/>
      <c r="L35" s="1076"/>
      <c r="M35" s="1076"/>
      <c r="N35" s="1078">
        <f t="shared" si="0"/>
        <v>0</v>
      </c>
      <c r="O35" s="1076"/>
      <c r="P35" s="1077">
        <f>SUMIF('Report 4A'!$G$16:$G$95,$E35,'Report 4A'!$L$16:$L$95)</f>
        <v>0</v>
      </c>
      <c r="Q35" s="1076"/>
      <c r="R35" s="1076"/>
      <c r="S35" s="1076"/>
      <c r="T35" s="1076"/>
      <c r="U35" s="1078">
        <f t="shared" si="1"/>
        <v>0</v>
      </c>
      <c r="V35" s="1076"/>
      <c r="W35" s="1077">
        <f>SUMIF('Report 4A'!$G$16:$G$95,$E35,'Report 4A'!$M$16:$M$95)</f>
        <v>0</v>
      </c>
      <c r="X35" s="1076"/>
      <c r="Y35" s="1076"/>
      <c r="Z35" s="1076"/>
      <c r="AA35" s="1076"/>
      <c r="AB35" s="1078">
        <f t="shared" si="2"/>
        <v>0</v>
      </c>
      <c r="AC35" s="1076"/>
      <c r="AD35" s="1077">
        <f>SUMIF('Report 4A'!$G$16:$G$95,$E35,'Report 4A'!$N$16:$N$95)</f>
        <v>0</v>
      </c>
      <c r="AE35" s="1076"/>
      <c r="AF35" s="1076"/>
      <c r="AG35" s="1076"/>
      <c r="AH35" s="1076"/>
      <c r="AI35" s="1078">
        <f t="shared" si="3"/>
        <v>0</v>
      </c>
      <c r="AJ35" s="1086">
        <f t="shared" si="4"/>
        <v>0</v>
      </c>
      <c r="AK35" s="1086">
        <f t="shared" si="5"/>
        <v>0</v>
      </c>
      <c r="AL35" s="1086">
        <f t="shared" si="6"/>
        <v>0</v>
      </c>
      <c r="AM35" s="1086">
        <f t="shared" si="7"/>
        <v>0</v>
      </c>
      <c r="AN35" s="1086">
        <f t="shared" si="8"/>
        <v>0</v>
      </c>
      <c r="AO35" s="1086">
        <f t="shared" si="9"/>
        <v>0</v>
      </c>
      <c r="AP35" s="1071">
        <f t="shared" si="10"/>
        <v>0</v>
      </c>
    </row>
    <row r="36" spans="1:42">
      <c r="A36" s="1072" t="s">
        <v>365</v>
      </c>
      <c r="B36" s="1072" t="s">
        <v>370</v>
      </c>
      <c r="C36" s="1072" t="s">
        <v>462</v>
      </c>
      <c r="D36" s="1072">
        <f>'Information Input'!$J$18</f>
        <v>2019</v>
      </c>
      <c r="E36" s="1073">
        <f>'Report 1'!$A$49</f>
        <v>29</v>
      </c>
      <c r="F36" s="1074" t="str">
        <f>'Report 1'!$B$49</f>
        <v>School-Based Health Center Services</v>
      </c>
      <c r="G36" s="1075" t="s">
        <v>158</v>
      </c>
      <c r="H36" s="1076"/>
      <c r="I36" s="1077">
        <f>SUMIF('Report 4A'!$G$16:$G$95,$E36,'Report 4A'!$K$16:$K$95)</f>
        <v>0</v>
      </c>
      <c r="J36" s="1076"/>
      <c r="K36" s="1076"/>
      <c r="L36" s="1076"/>
      <c r="M36" s="1076"/>
      <c r="N36" s="1078">
        <f t="shared" si="0"/>
        <v>0</v>
      </c>
      <c r="O36" s="1076"/>
      <c r="P36" s="1077">
        <f>SUMIF('Report 4A'!$G$16:$G$95,$E36,'Report 4A'!$L$16:$L$95)</f>
        <v>0</v>
      </c>
      <c r="Q36" s="1076"/>
      <c r="R36" s="1076"/>
      <c r="S36" s="1076"/>
      <c r="T36" s="1076"/>
      <c r="U36" s="1078">
        <f t="shared" si="1"/>
        <v>0</v>
      </c>
      <c r="V36" s="1076"/>
      <c r="W36" s="1077">
        <f>SUMIF('Report 4A'!$G$16:$G$95,$E36,'Report 4A'!$M$16:$M$95)</f>
        <v>0</v>
      </c>
      <c r="X36" s="1076"/>
      <c r="Y36" s="1076"/>
      <c r="Z36" s="1076"/>
      <c r="AA36" s="1076"/>
      <c r="AB36" s="1078">
        <f t="shared" si="2"/>
        <v>0</v>
      </c>
      <c r="AC36" s="1076"/>
      <c r="AD36" s="1077">
        <f>SUMIF('Report 4A'!$G$16:$G$95,$E36,'Report 4A'!$N$16:$N$95)</f>
        <v>0</v>
      </c>
      <c r="AE36" s="1076"/>
      <c r="AF36" s="1076"/>
      <c r="AG36" s="1076"/>
      <c r="AH36" s="1076"/>
      <c r="AI36" s="1078">
        <f t="shared" si="3"/>
        <v>0</v>
      </c>
      <c r="AJ36" s="1086">
        <f t="shared" si="4"/>
        <v>0</v>
      </c>
      <c r="AK36" s="1086">
        <f t="shared" si="5"/>
        <v>0</v>
      </c>
      <c r="AL36" s="1086">
        <f t="shared" si="6"/>
        <v>0</v>
      </c>
      <c r="AM36" s="1086">
        <f t="shared" si="7"/>
        <v>0</v>
      </c>
      <c r="AN36" s="1086">
        <f t="shared" si="8"/>
        <v>0</v>
      </c>
      <c r="AO36" s="1086">
        <f t="shared" si="9"/>
        <v>0</v>
      </c>
      <c r="AP36" s="1071">
        <f t="shared" si="10"/>
        <v>0</v>
      </c>
    </row>
    <row r="37" spans="1:42">
      <c r="A37" s="1072" t="s">
        <v>365</v>
      </c>
      <c r="B37" s="1072" t="s">
        <v>370</v>
      </c>
      <c r="C37" s="1072" t="s">
        <v>462</v>
      </c>
      <c r="D37" s="1072">
        <f>'Information Input'!$J$18</f>
        <v>2019</v>
      </c>
      <c r="E37" s="1073">
        <f>'Report 1'!$A$50</f>
        <v>30</v>
      </c>
      <c r="F37" s="1074" t="str">
        <f>'Report 1'!$B$50</f>
        <v>Assertive Community Treatment (ACT)</v>
      </c>
      <c r="G37" s="1075" t="s">
        <v>158</v>
      </c>
      <c r="H37" s="1076"/>
      <c r="I37" s="1077">
        <f>SUMIF('Report 4A'!$G$16:$G$95,$E37,'Report 4A'!$K$16:$K$95)</f>
        <v>0</v>
      </c>
      <c r="J37" s="1076"/>
      <c r="K37" s="1076"/>
      <c r="L37" s="1076"/>
      <c r="M37" s="1076"/>
      <c r="N37" s="1078">
        <f t="shared" si="0"/>
        <v>0</v>
      </c>
      <c r="O37" s="1076"/>
      <c r="P37" s="1077">
        <f>SUMIF('Report 4A'!$G$16:$G$95,$E37,'Report 4A'!$L$16:$L$95)</f>
        <v>0</v>
      </c>
      <c r="Q37" s="1076"/>
      <c r="R37" s="1076"/>
      <c r="S37" s="1076"/>
      <c r="T37" s="1076"/>
      <c r="U37" s="1078">
        <f t="shared" si="1"/>
        <v>0</v>
      </c>
      <c r="V37" s="1076"/>
      <c r="W37" s="1077">
        <f>SUMIF('Report 4A'!$G$16:$G$95,$E37,'Report 4A'!$M$16:$M$95)</f>
        <v>0</v>
      </c>
      <c r="X37" s="1076"/>
      <c r="Y37" s="1076"/>
      <c r="Z37" s="1076"/>
      <c r="AA37" s="1076"/>
      <c r="AB37" s="1078">
        <f t="shared" si="2"/>
        <v>0</v>
      </c>
      <c r="AC37" s="1076"/>
      <c r="AD37" s="1077">
        <f>SUMIF('Report 4A'!$G$16:$G$95,$E37,'Report 4A'!$N$16:$N$95)</f>
        <v>0</v>
      </c>
      <c r="AE37" s="1076"/>
      <c r="AF37" s="1076"/>
      <c r="AG37" s="1076"/>
      <c r="AH37" s="1076"/>
      <c r="AI37" s="1078">
        <f t="shared" si="3"/>
        <v>0</v>
      </c>
      <c r="AJ37" s="1086">
        <f t="shared" si="4"/>
        <v>0</v>
      </c>
      <c r="AK37" s="1086">
        <f t="shared" si="5"/>
        <v>0</v>
      </c>
      <c r="AL37" s="1086">
        <f t="shared" si="6"/>
        <v>0</v>
      </c>
      <c r="AM37" s="1086">
        <f t="shared" si="7"/>
        <v>0</v>
      </c>
      <c r="AN37" s="1086">
        <f t="shared" si="8"/>
        <v>0</v>
      </c>
      <c r="AO37" s="1086">
        <f t="shared" si="9"/>
        <v>0</v>
      </c>
      <c r="AP37" s="1071">
        <f t="shared" si="10"/>
        <v>0</v>
      </c>
    </row>
    <row r="38" spans="1:42">
      <c r="A38" s="1072" t="s">
        <v>365</v>
      </c>
      <c r="B38" s="1072" t="s">
        <v>370</v>
      </c>
      <c r="C38" s="1072" t="s">
        <v>462</v>
      </c>
      <c r="D38" s="1072">
        <f>'Information Input'!$J$18</f>
        <v>2019</v>
      </c>
      <c r="E38" s="1073">
        <f>'Report 1'!$A$51</f>
        <v>31</v>
      </c>
      <c r="F38" s="1074" t="str">
        <f>'Report 1'!$B$51</f>
        <v>Multi-Systemic Therapy (MST)</v>
      </c>
      <c r="G38" s="1075" t="s">
        <v>156</v>
      </c>
      <c r="H38" s="1076"/>
      <c r="I38" s="1077">
        <f>SUMIF('Report 4A'!$G$16:$G$95,$E38,'Report 4A'!$K$16:$K$95)</f>
        <v>0</v>
      </c>
      <c r="J38" s="1076"/>
      <c r="K38" s="1076"/>
      <c r="L38" s="1076"/>
      <c r="M38" s="1076"/>
      <c r="N38" s="1078">
        <f t="shared" si="0"/>
        <v>0</v>
      </c>
      <c r="O38" s="1076"/>
      <c r="P38" s="1077">
        <f>SUMIF('Report 4A'!$G$16:$G$95,$E38,'Report 4A'!$L$16:$L$95)</f>
        <v>0</v>
      </c>
      <c r="Q38" s="1076"/>
      <c r="R38" s="1076"/>
      <c r="S38" s="1076"/>
      <c r="T38" s="1076"/>
      <c r="U38" s="1078">
        <f t="shared" si="1"/>
        <v>0</v>
      </c>
      <c r="V38" s="1076"/>
      <c r="W38" s="1077">
        <f>SUMIF('Report 4A'!$G$16:$G$95,$E38,'Report 4A'!$M$16:$M$95)</f>
        <v>0</v>
      </c>
      <c r="X38" s="1076"/>
      <c r="Y38" s="1076"/>
      <c r="Z38" s="1076"/>
      <c r="AA38" s="1076"/>
      <c r="AB38" s="1078">
        <f t="shared" si="2"/>
        <v>0</v>
      </c>
      <c r="AC38" s="1076"/>
      <c r="AD38" s="1077">
        <f>SUMIF('Report 4A'!$G$16:$G$95,$E38,'Report 4A'!$N$16:$N$95)</f>
        <v>0</v>
      </c>
      <c r="AE38" s="1076"/>
      <c r="AF38" s="1076"/>
      <c r="AG38" s="1076"/>
      <c r="AH38" s="1076"/>
      <c r="AI38" s="1078">
        <f t="shared" si="3"/>
        <v>0</v>
      </c>
      <c r="AJ38" s="1086">
        <f t="shared" si="4"/>
        <v>0</v>
      </c>
      <c r="AK38" s="1086">
        <f t="shared" si="5"/>
        <v>0</v>
      </c>
      <c r="AL38" s="1086">
        <f t="shared" si="6"/>
        <v>0</v>
      </c>
      <c r="AM38" s="1086">
        <f t="shared" si="7"/>
        <v>0</v>
      </c>
      <c r="AN38" s="1086">
        <f t="shared" si="8"/>
        <v>0</v>
      </c>
      <c r="AO38" s="1086">
        <f t="shared" si="9"/>
        <v>0</v>
      </c>
      <c r="AP38" s="1071">
        <f t="shared" si="10"/>
        <v>0</v>
      </c>
    </row>
    <row r="39" spans="1:42">
      <c r="A39" s="1072" t="s">
        <v>365</v>
      </c>
      <c r="B39" s="1072" t="s">
        <v>370</v>
      </c>
      <c r="C39" s="1072" t="s">
        <v>462</v>
      </c>
      <c r="D39" s="1072">
        <f>'Information Input'!$J$18</f>
        <v>2019</v>
      </c>
      <c r="E39" s="1073">
        <f>'Report 1'!$A$52</f>
        <v>32</v>
      </c>
      <c r="F39" s="1074" t="str">
        <f>'Report 1'!$B$52</f>
        <v>Core Service Agencies (CSA) - Other Services</v>
      </c>
      <c r="G39" s="1075" t="s">
        <v>158</v>
      </c>
      <c r="H39" s="1076"/>
      <c r="I39" s="1077">
        <f>SUMIF('Report 4A'!$G$16:$G$95,$E39,'Report 4A'!$K$16:$K$95)</f>
        <v>0</v>
      </c>
      <c r="J39" s="1076"/>
      <c r="K39" s="1076"/>
      <c r="L39" s="1076"/>
      <c r="M39" s="1076"/>
      <c r="N39" s="1078">
        <f t="shared" si="0"/>
        <v>0</v>
      </c>
      <c r="O39" s="1076"/>
      <c r="P39" s="1077">
        <f>SUMIF('Report 4A'!$G$16:$G$95,$E39,'Report 4A'!$L$16:$L$95)</f>
        <v>0</v>
      </c>
      <c r="Q39" s="1076"/>
      <c r="R39" s="1076"/>
      <c r="S39" s="1076"/>
      <c r="T39" s="1076"/>
      <c r="U39" s="1078">
        <f t="shared" si="1"/>
        <v>0</v>
      </c>
      <c r="V39" s="1076"/>
      <c r="W39" s="1077">
        <f>SUMIF('Report 4A'!$G$16:$G$95,$E39,'Report 4A'!$M$16:$M$95)</f>
        <v>0</v>
      </c>
      <c r="X39" s="1076"/>
      <c r="Y39" s="1076"/>
      <c r="Z39" s="1076"/>
      <c r="AA39" s="1076"/>
      <c r="AB39" s="1078">
        <f t="shared" si="2"/>
        <v>0</v>
      </c>
      <c r="AC39" s="1076"/>
      <c r="AD39" s="1077">
        <f>SUMIF('Report 4A'!$G$16:$G$95,$E39,'Report 4A'!$N$16:$N$95)</f>
        <v>0</v>
      </c>
      <c r="AE39" s="1076"/>
      <c r="AF39" s="1076"/>
      <c r="AG39" s="1076"/>
      <c r="AH39" s="1076"/>
      <c r="AI39" s="1078">
        <f t="shared" si="3"/>
        <v>0</v>
      </c>
      <c r="AJ39" s="1086">
        <f t="shared" si="4"/>
        <v>0</v>
      </c>
      <c r="AK39" s="1086">
        <f t="shared" si="5"/>
        <v>0</v>
      </c>
      <c r="AL39" s="1086">
        <f t="shared" si="6"/>
        <v>0</v>
      </c>
      <c r="AM39" s="1086">
        <f t="shared" si="7"/>
        <v>0</v>
      </c>
      <c r="AN39" s="1086">
        <f t="shared" si="8"/>
        <v>0</v>
      </c>
      <c r="AO39" s="1086">
        <f t="shared" si="9"/>
        <v>0</v>
      </c>
      <c r="AP39" s="1071">
        <f t="shared" si="10"/>
        <v>0</v>
      </c>
    </row>
    <row r="40" spans="1:42">
      <c r="A40" s="1072" t="s">
        <v>365</v>
      </c>
      <c r="B40" s="1072" t="s">
        <v>370</v>
      </c>
      <c r="C40" s="1072" t="s">
        <v>462</v>
      </c>
      <c r="D40" s="1072">
        <f>'Information Input'!$J$18</f>
        <v>2019</v>
      </c>
      <c r="E40" s="1073">
        <f>'Report 1'!$A$53</f>
        <v>33</v>
      </c>
      <c r="F40" s="1074" t="str">
        <f>'Report 1'!$B$53</f>
        <v>Telehealth</v>
      </c>
      <c r="G40" s="1075" t="s">
        <v>156</v>
      </c>
      <c r="H40" s="1076"/>
      <c r="I40" s="1077">
        <f>SUMIF('Report 4A'!$G$16:$G$95,$E40,'Report 4A'!$K$16:$K$95)</f>
        <v>0</v>
      </c>
      <c r="J40" s="1076"/>
      <c r="K40" s="1076"/>
      <c r="L40" s="1076"/>
      <c r="M40" s="1076"/>
      <c r="N40" s="1078">
        <f t="shared" si="0"/>
        <v>0</v>
      </c>
      <c r="O40" s="1076"/>
      <c r="P40" s="1077">
        <f>SUMIF('Report 4A'!$G$16:$G$95,$E40,'Report 4A'!$L$16:$L$95)</f>
        <v>0</v>
      </c>
      <c r="Q40" s="1076"/>
      <c r="R40" s="1076"/>
      <c r="S40" s="1076"/>
      <c r="T40" s="1076"/>
      <c r="U40" s="1078">
        <f t="shared" si="1"/>
        <v>0</v>
      </c>
      <c r="V40" s="1076"/>
      <c r="W40" s="1077">
        <f>SUMIF('Report 4A'!$G$16:$G$95,$E40,'Report 4A'!$M$16:$M$95)</f>
        <v>0</v>
      </c>
      <c r="X40" s="1076"/>
      <c r="Y40" s="1076"/>
      <c r="Z40" s="1076"/>
      <c r="AA40" s="1076"/>
      <c r="AB40" s="1078">
        <f t="shared" si="2"/>
        <v>0</v>
      </c>
      <c r="AC40" s="1076"/>
      <c r="AD40" s="1077">
        <f>SUMIF('Report 4A'!$G$16:$G$95,$E40,'Report 4A'!$N$16:$N$95)</f>
        <v>0</v>
      </c>
      <c r="AE40" s="1076"/>
      <c r="AF40" s="1076"/>
      <c r="AG40" s="1076"/>
      <c r="AH40" s="1076"/>
      <c r="AI40" s="1078">
        <f t="shared" si="3"/>
        <v>0</v>
      </c>
      <c r="AJ40" s="1086">
        <f t="shared" si="4"/>
        <v>0</v>
      </c>
      <c r="AK40" s="1086">
        <f t="shared" si="5"/>
        <v>0</v>
      </c>
      <c r="AL40" s="1086">
        <f t="shared" si="6"/>
        <v>0</v>
      </c>
      <c r="AM40" s="1086">
        <f t="shared" si="7"/>
        <v>0</v>
      </c>
      <c r="AN40" s="1086">
        <f t="shared" si="8"/>
        <v>0</v>
      </c>
      <c r="AO40" s="1086">
        <f t="shared" si="9"/>
        <v>0</v>
      </c>
      <c r="AP40" s="1071">
        <f t="shared" si="10"/>
        <v>0</v>
      </c>
    </row>
    <row r="41" spans="1:42">
      <c r="A41" s="1072" t="s">
        <v>365</v>
      </c>
      <c r="B41" s="1072" t="s">
        <v>370</v>
      </c>
      <c r="C41" s="1072" t="s">
        <v>462</v>
      </c>
      <c r="D41" s="1072">
        <f>'Information Input'!$J$18</f>
        <v>2019</v>
      </c>
      <c r="E41" s="1073">
        <f>'Report 1'!$A$54</f>
        <v>34</v>
      </c>
      <c r="F41" s="1074" t="str">
        <f>'Report 1'!$B$54</f>
        <v>Comprehensive Community Support Services (CCSS)</v>
      </c>
      <c r="G41" s="1075" t="s">
        <v>158</v>
      </c>
      <c r="H41" s="1076"/>
      <c r="I41" s="1077">
        <f>SUMIF('Report 4A'!$G$16:$G$95,$E41,'Report 4A'!$K$16:$K$95)</f>
        <v>0</v>
      </c>
      <c r="J41" s="1076"/>
      <c r="K41" s="1076"/>
      <c r="L41" s="1076"/>
      <c r="M41" s="1076"/>
      <c r="N41" s="1078">
        <f t="shared" si="0"/>
        <v>0</v>
      </c>
      <c r="O41" s="1076"/>
      <c r="P41" s="1077">
        <f>SUMIF('Report 4A'!$G$16:$G$95,$E41,'Report 4A'!$L$16:$L$95)</f>
        <v>0</v>
      </c>
      <c r="Q41" s="1076"/>
      <c r="R41" s="1076"/>
      <c r="S41" s="1076"/>
      <c r="T41" s="1076"/>
      <c r="U41" s="1078">
        <f t="shared" si="1"/>
        <v>0</v>
      </c>
      <c r="V41" s="1076"/>
      <c r="W41" s="1077">
        <f>SUMIF('Report 4A'!$G$16:$G$95,$E41,'Report 4A'!$M$16:$M$95)</f>
        <v>0</v>
      </c>
      <c r="X41" s="1076"/>
      <c r="Y41" s="1076"/>
      <c r="Z41" s="1076"/>
      <c r="AA41" s="1076"/>
      <c r="AB41" s="1078">
        <f t="shared" si="2"/>
        <v>0</v>
      </c>
      <c r="AC41" s="1076"/>
      <c r="AD41" s="1077">
        <f>SUMIF('Report 4A'!$G$16:$G$95,$E41,'Report 4A'!$N$16:$N$95)</f>
        <v>0</v>
      </c>
      <c r="AE41" s="1076"/>
      <c r="AF41" s="1076"/>
      <c r="AG41" s="1076"/>
      <c r="AH41" s="1076"/>
      <c r="AI41" s="1078">
        <f t="shared" si="3"/>
        <v>0</v>
      </c>
      <c r="AJ41" s="1086">
        <f t="shared" si="4"/>
        <v>0</v>
      </c>
      <c r="AK41" s="1086">
        <f t="shared" si="5"/>
        <v>0</v>
      </c>
      <c r="AL41" s="1086">
        <f t="shared" si="6"/>
        <v>0</v>
      </c>
      <c r="AM41" s="1086">
        <f t="shared" si="7"/>
        <v>0</v>
      </c>
      <c r="AN41" s="1086">
        <f t="shared" si="8"/>
        <v>0</v>
      </c>
      <c r="AO41" s="1086">
        <f t="shared" si="9"/>
        <v>0</v>
      </c>
      <c r="AP41" s="1071">
        <f t="shared" si="10"/>
        <v>0</v>
      </c>
    </row>
    <row r="42" spans="1:42">
      <c r="A42" s="1072" t="s">
        <v>365</v>
      </c>
      <c r="B42" s="1072" t="s">
        <v>370</v>
      </c>
      <c r="C42" s="1072" t="s">
        <v>462</v>
      </c>
      <c r="D42" s="1072">
        <f>'Information Input'!$J$18</f>
        <v>2019</v>
      </c>
      <c r="E42" s="1073">
        <f>'Report 1'!$A$55</f>
        <v>35</v>
      </c>
      <c r="F42" s="1074" t="str">
        <f>'Report 1'!$B$55</f>
        <v>Rural Health Clinics</v>
      </c>
      <c r="G42" s="1075" t="s">
        <v>151</v>
      </c>
      <c r="H42" s="1076"/>
      <c r="I42" s="1077">
        <f>SUMIF('Report 4A'!$G$16:$G$95,$E42,'Report 4A'!$K$16:$K$95)</f>
        <v>0</v>
      </c>
      <c r="J42" s="1076"/>
      <c r="K42" s="1076"/>
      <c r="L42" s="1076"/>
      <c r="M42" s="1076"/>
      <c r="N42" s="1078">
        <f t="shared" si="0"/>
        <v>0</v>
      </c>
      <c r="O42" s="1076"/>
      <c r="P42" s="1077">
        <f>SUMIF('Report 4A'!$G$16:$G$95,$E42,'Report 4A'!$L$16:$L$95)</f>
        <v>0</v>
      </c>
      <c r="Q42" s="1076"/>
      <c r="R42" s="1076"/>
      <c r="S42" s="1076"/>
      <c r="T42" s="1076"/>
      <c r="U42" s="1078">
        <f t="shared" si="1"/>
        <v>0</v>
      </c>
      <c r="V42" s="1076"/>
      <c r="W42" s="1077">
        <f>SUMIF('Report 4A'!$G$16:$G$95,$E42,'Report 4A'!$M$16:$M$95)</f>
        <v>0</v>
      </c>
      <c r="X42" s="1076"/>
      <c r="Y42" s="1076"/>
      <c r="Z42" s="1076"/>
      <c r="AA42" s="1076"/>
      <c r="AB42" s="1078">
        <f t="shared" si="2"/>
        <v>0</v>
      </c>
      <c r="AC42" s="1076"/>
      <c r="AD42" s="1077">
        <f>SUMIF('Report 4A'!$G$16:$G$95,$E42,'Report 4A'!$N$16:$N$95)</f>
        <v>0</v>
      </c>
      <c r="AE42" s="1076"/>
      <c r="AF42" s="1076"/>
      <c r="AG42" s="1076"/>
      <c r="AH42" s="1076"/>
      <c r="AI42" s="1078">
        <f t="shared" si="3"/>
        <v>0</v>
      </c>
      <c r="AJ42" s="1086">
        <f t="shared" si="4"/>
        <v>0</v>
      </c>
      <c r="AK42" s="1086">
        <f t="shared" si="5"/>
        <v>0</v>
      </c>
      <c r="AL42" s="1086">
        <f t="shared" si="6"/>
        <v>0</v>
      </c>
      <c r="AM42" s="1086">
        <f t="shared" si="7"/>
        <v>0</v>
      </c>
      <c r="AN42" s="1086">
        <f t="shared" si="8"/>
        <v>0</v>
      </c>
      <c r="AO42" s="1086">
        <f t="shared" si="9"/>
        <v>0</v>
      </c>
      <c r="AP42" s="1071">
        <f t="shared" si="10"/>
        <v>0</v>
      </c>
    </row>
    <row r="43" spans="1:42">
      <c r="A43" s="1072" t="s">
        <v>365</v>
      </c>
      <c r="B43" s="1072" t="s">
        <v>370</v>
      </c>
      <c r="C43" s="1072" t="s">
        <v>462</v>
      </c>
      <c r="D43" s="1072">
        <f>'Information Input'!$J$18</f>
        <v>2019</v>
      </c>
      <c r="E43" s="1073">
        <f>'Report 1'!$A$56</f>
        <v>36</v>
      </c>
      <c r="F43" s="1074" t="str">
        <f>'Report 1'!$B$56</f>
        <v>Federally Qualified Health Centers (FQHC's)</v>
      </c>
      <c r="G43" s="1075" t="s">
        <v>151</v>
      </c>
      <c r="H43" s="1076"/>
      <c r="I43" s="1077">
        <f>SUMIF('Report 4A'!$G$16:$G$95,$E43,'Report 4A'!$K$16:$K$95)</f>
        <v>0</v>
      </c>
      <c r="J43" s="1076"/>
      <c r="K43" s="1076"/>
      <c r="L43" s="1076"/>
      <c r="M43" s="1076"/>
      <c r="N43" s="1078">
        <f t="shared" si="0"/>
        <v>0</v>
      </c>
      <c r="O43" s="1076"/>
      <c r="P43" s="1077">
        <f>SUMIF('Report 4A'!$G$16:$G$95,$E43,'Report 4A'!$L$16:$L$95)</f>
        <v>0</v>
      </c>
      <c r="Q43" s="1076"/>
      <c r="R43" s="1076"/>
      <c r="S43" s="1076"/>
      <c r="T43" s="1076"/>
      <c r="U43" s="1078">
        <f t="shared" si="1"/>
        <v>0</v>
      </c>
      <c r="V43" s="1076"/>
      <c r="W43" s="1077">
        <f>SUMIF('Report 4A'!$G$16:$G$95,$E43,'Report 4A'!$M$16:$M$95)</f>
        <v>0</v>
      </c>
      <c r="X43" s="1076"/>
      <c r="Y43" s="1076"/>
      <c r="Z43" s="1076"/>
      <c r="AA43" s="1076"/>
      <c r="AB43" s="1078">
        <f t="shared" si="2"/>
        <v>0</v>
      </c>
      <c r="AC43" s="1076"/>
      <c r="AD43" s="1077">
        <f>SUMIF('Report 4A'!$G$16:$G$95,$E43,'Report 4A'!$N$16:$N$95)</f>
        <v>0</v>
      </c>
      <c r="AE43" s="1076"/>
      <c r="AF43" s="1076"/>
      <c r="AG43" s="1076"/>
      <c r="AH43" s="1076"/>
      <c r="AI43" s="1078">
        <f t="shared" si="3"/>
        <v>0</v>
      </c>
      <c r="AJ43" s="1086">
        <f t="shared" si="4"/>
        <v>0</v>
      </c>
      <c r="AK43" s="1086">
        <f t="shared" si="5"/>
        <v>0</v>
      </c>
      <c r="AL43" s="1086">
        <f t="shared" si="6"/>
        <v>0</v>
      </c>
      <c r="AM43" s="1086">
        <f t="shared" si="7"/>
        <v>0</v>
      </c>
      <c r="AN43" s="1086">
        <f t="shared" si="8"/>
        <v>0</v>
      </c>
      <c r="AO43" s="1086">
        <f t="shared" si="9"/>
        <v>0</v>
      </c>
      <c r="AP43" s="1071">
        <f t="shared" si="10"/>
        <v>0</v>
      </c>
    </row>
    <row r="44" spans="1:42">
      <c r="A44" s="1072" t="s">
        <v>365</v>
      </c>
      <c r="B44" s="1072" t="s">
        <v>370</v>
      </c>
      <c r="C44" s="1072" t="s">
        <v>462</v>
      </c>
      <c r="D44" s="1072">
        <f>'Information Input'!$J$18</f>
        <v>2019</v>
      </c>
      <c r="E44" s="1073">
        <f>'Report 1'!$A$57</f>
        <v>37</v>
      </c>
      <c r="F44" s="1074" t="str">
        <f>'Report 1'!$B$57</f>
        <v>Other Residential</v>
      </c>
      <c r="G44" s="1075" t="s">
        <v>152</v>
      </c>
      <c r="H44" s="1076"/>
      <c r="I44" s="1077">
        <f>SUMIF('Report 4A'!$G$16:$G$95,$E44,'Report 4A'!$K$16:$K$95)</f>
        <v>0</v>
      </c>
      <c r="J44" s="1076"/>
      <c r="K44" s="1076"/>
      <c r="L44" s="1076"/>
      <c r="M44" s="1076"/>
      <c r="N44" s="1078">
        <f t="shared" si="0"/>
        <v>0</v>
      </c>
      <c r="O44" s="1076"/>
      <c r="P44" s="1077">
        <f>SUMIF('Report 4A'!$G$16:$G$95,$E44,'Report 4A'!$L$16:$L$95)</f>
        <v>0</v>
      </c>
      <c r="Q44" s="1076"/>
      <c r="R44" s="1076"/>
      <c r="S44" s="1076"/>
      <c r="T44" s="1076"/>
      <c r="U44" s="1078">
        <f t="shared" si="1"/>
        <v>0</v>
      </c>
      <c r="V44" s="1076"/>
      <c r="W44" s="1077">
        <f>SUMIF('Report 4A'!$G$16:$G$95,$E44,'Report 4A'!$M$16:$M$95)</f>
        <v>0</v>
      </c>
      <c r="X44" s="1076"/>
      <c r="Y44" s="1076"/>
      <c r="Z44" s="1076"/>
      <c r="AA44" s="1076"/>
      <c r="AB44" s="1078">
        <f t="shared" si="2"/>
        <v>0</v>
      </c>
      <c r="AC44" s="1076"/>
      <c r="AD44" s="1077">
        <f>SUMIF('Report 4A'!$G$16:$G$95,$E44,'Report 4A'!$N$16:$N$95)</f>
        <v>0</v>
      </c>
      <c r="AE44" s="1076"/>
      <c r="AF44" s="1076"/>
      <c r="AG44" s="1076"/>
      <c r="AH44" s="1076"/>
      <c r="AI44" s="1078">
        <f t="shared" si="3"/>
        <v>0</v>
      </c>
      <c r="AJ44" s="1086">
        <f t="shared" si="4"/>
        <v>0</v>
      </c>
      <c r="AK44" s="1086">
        <f t="shared" si="5"/>
        <v>0</v>
      </c>
      <c r="AL44" s="1086">
        <f t="shared" si="6"/>
        <v>0</v>
      </c>
      <c r="AM44" s="1086">
        <f t="shared" si="7"/>
        <v>0</v>
      </c>
      <c r="AN44" s="1086">
        <f t="shared" si="8"/>
        <v>0</v>
      </c>
      <c r="AO44" s="1086">
        <f t="shared" si="9"/>
        <v>0</v>
      </c>
      <c r="AP44" s="1071">
        <f t="shared" si="10"/>
        <v>0</v>
      </c>
    </row>
    <row r="45" spans="1:42">
      <c r="A45" s="1072" t="s">
        <v>365</v>
      </c>
      <c r="B45" s="1072" t="s">
        <v>370</v>
      </c>
      <c r="C45" s="1072" t="s">
        <v>462</v>
      </c>
      <c r="D45" s="1072">
        <f>'Information Input'!$J$18</f>
        <v>2019</v>
      </c>
      <c r="E45" s="1073">
        <f>'Report 1'!$A$58</f>
        <v>38</v>
      </c>
      <c r="F45" s="1074" t="str">
        <f>'Report 1'!$B$58</f>
        <v>Other Professional BH Services</v>
      </c>
      <c r="G45" s="1075" t="s">
        <v>156</v>
      </c>
      <c r="H45" s="1076"/>
      <c r="I45" s="1077">
        <f>SUMIF('Report 4A'!$G$16:$G$95,$E45,'Report 4A'!$K$16:$K$95)</f>
        <v>0</v>
      </c>
      <c r="J45" s="1076"/>
      <c r="K45" s="1076"/>
      <c r="L45" s="1076"/>
      <c r="M45" s="1076"/>
      <c r="N45" s="1078">
        <f t="shared" si="0"/>
        <v>0</v>
      </c>
      <c r="O45" s="1076"/>
      <c r="P45" s="1077">
        <f>SUMIF('Report 4A'!$G$16:$G$95,$E45,'Report 4A'!$L$16:$L$95)</f>
        <v>0</v>
      </c>
      <c r="Q45" s="1076"/>
      <c r="R45" s="1076"/>
      <c r="S45" s="1076"/>
      <c r="T45" s="1076"/>
      <c r="U45" s="1078">
        <f t="shared" si="1"/>
        <v>0</v>
      </c>
      <c r="V45" s="1076"/>
      <c r="W45" s="1077">
        <f>SUMIF('Report 4A'!$G$16:$G$95,$E45,'Report 4A'!$M$16:$M$95)</f>
        <v>0</v>
      </c>
      <c r="X45" s="1076"/>
      <c r="Y45" s="1076"/>
      <c r="Z45" s="1076"/>
      <c r="AA45" s="1076"/>
      <c r="AB45" s="1078">
        <f t="shared" si="2"/>
        <v>0</v>
      </c>
      <c r="AC45" s="1076"/>
      <c r="AD45" s="1077">
        <f>SUMIF('Report 4A'!$G$16:$G$95,$E45,'Report 4A'!$N$16:$N$95)</f>
        <v>0</v>
      </c>
      <c r="AE45" s="1076"/>
      <c r="AF45" s="1076"/>
      <c r="AG45" s="1076"/>
      <c r="AH45" s="1076"/>
      <c r="AI45" s="1078">
        <f t="shared" si="3"/>
        <v>0</v>
      </c>
      <c r="AJ45" s="1086">
        <f t="shared" si="4"/>
        <v>0</v>
      </c>
      <c r="AK45" s="1086">
        <f t="shared" si="5"/>
        <v>0</v>
      </c>
      <c r="AL45" s="1086">
        <f t="shared" si="6"/>
        <v>0</v>
      </c>
      <c r="AM45" s="1086">
        <f t="shared" si="7"/>
        <v>0</v>
      </c>
      <c r="AN45" s="1086">
        <f t="shared" si="8"/>
        <v>0</v>
      </c>
      <c r="AO45" s="1086">
        <f t="shared" si="9"/>
        <v>0</v>
      </c>
      <c r="AP45" s="1071">
        <f t="shared" si="10"/>
        <v>0</v>
      </c>
    </row>
    <row r="46" spans="1:42">
      <c r="A46" s="1072" t="s">
        <v>365</v>
      </c>
      <c r="B46" s="1072" t="s">
        <v>370</v>
      </c>
      <c r="C46" s="1072" t="s">
        <v>462</v>
      </c>
      <c r="D46" s="1072">
        <f>'Information Input'!$J$18</f>
        <v>2019</v>
      </c>
      <c r="E46" s="1073">
        <f>'Report 1'!$A$59</f>
        <v>39</v>
      </c>
      <c r="F46" s="1074" t="str">
        <f>'Report 1'!$B$59</f>
        <v>Respite Services</v>
      </c>
      <c r="G46" s="1075" t="s">
        <v>156</v>
      </c>
      <c r="H46" s="1076"/>
      <c r="I46" s="1077">
        <f>SUMIF('Report 4A'!$G$16:$G$95,$E46,'Report 4A'!$K$16:$K$95)</f>
        <v>0</v>
      </c>
      <c r="J46" s="1076"/>
      <c r="K46" s="1076"/>
      <c r="L46" s="1076"/>
      <c r="M46" s="1076"/>
      <c r="N46" s="1078">
        <f t="shared" si="0"/>
        <v>0</v>
      </c>
      <c r="O46" s="1076"/>
      <c r="P46" s="1077">
        <f>SUMIF('Report 4A'!$G$16:$G$95,$E46,'Report 4A'!$L$16:$L$95)</f>
        <v>0</v>
      </c>
      <c r="Q46" s="1076"/>
      <c r="R46" s="1076"/>
      <c r="S46" s="1076"/>
      <c r="T46" s="1076"/>
      <c r="U46" s="1078">
        <f t="shared" si="1"/>
        <v>0</v>
      </c>
      <c r="V46" s="1076"/>
      <c r="W46" s="1077">
        <f>SUMIF('Report 4A'!$G$16:$G$95,$E46,'Report 4A'!$M$16:$M$95)</f>
        <v>0</v>
      </c>
      <c r="X46" s="1076"/>
      <c r="Y46" s="1076"/>
      <c r="Z46" s="1076"/>
      <c r="AA46" s="1076"/>
      <c r="AB46" s="1078">
        <f t="shared" si="2"/>
        <v>0</v>
      </c>
      <c r="AC46" s="1076"/>
      <c r="AD46" s="1077">
        <f>SUMIF('Report 4A'!$G$16:$G$95,$E46,'Report 4A'!$N$16:$N$95)</f>
        <v>0</v>
      </c>
      <c r="AE46" s="1076"/>
      <c r="AF46" s="1076"/>
      <c r="AG46" s="1076"/>
      <c r="AH46" s="1076"/>
      <c r="AI46" s="1078">
        <f t="shared" si="3"/>
        <v>0</v>
      </c>
      <c r="AJ46" s="1086">
        <f t="shared" si="4"/>
        <v>0</v>
      </c>
      <c r="AK46" s="1086">
        <f t="shared" si="5"/>
        <v>0</v>
      </c>
      <c r="AL46" s="1086">
        <f t="shared" si="6"/>
        <v>0</v>
      </c>
      <c r="AM46" s="1086">
        <f t="shared" si="7"/>
        <v>0</v>
      </c>
      <c r="AN46" s="1086">
        <f t="shared" si="8"/>
        <v>0</v>
      </c>
      <c r="AO46" s="1086">
        <f t="shared" si="9"/>
        <v>0</v>
      </c>
      <c r="AP46" s="1071">
        <f t="shared" si="10"/>
        <v>0</v>
      </c>
    </row>
    <row r="47" spans="1:42">
      <c r="A47" s="1072" t="s">
        <v>365</v>
      </c>
      <c r="B47" s="1072" t="s">
        <v>370</v>
      </c>
      <c r="C47" s="1072" t="s">
        <v>462</v>
      </c>
      <c r="D47" s="1072">
        <f>'Information Input'!$J$18</f>
        <v>2019</v>
      </c>
      <c r="E47" s="1073">
        <f>'Report 1'!$A$60</f>
        <v>40</v>
      </c>
      <c r="F47" s="1074" t="str">
        <f>'Report 1'!$B$60</f>
        <v>Recovery Services</v>
      </c>
      <c r="G47" s="1075" t="s">
        <v>158</v>
      </c>
      <c r="H47" s="1076"/>
      <c r="I47" s="1077">
        <f>SUMIF('Report 4A'!$G$16:$G$95,$E47,'Report 4A'!$K$16:$K$95)</f>
        <v>0</v>
      </c>
      <c r="J47" s="1076"/>
      <c r="K47" s="1076"/>
      <c r="L47" s="1076"/>
      <c r="M47" s="1076"/>
      <c r="N47" s="1078">
        <f t="shared" si="0"/>
        <v>0</v>
      </c>
      <c r="O47" s="1076"/>
      <c r="P47" s="1077">
        <f>SUMIF('Report 4A'!$G$16:$G$95,$E47,'Report 4A'!$L$16:$L$95)</f>
        <v>0</v>
      </c>
      <c r="Q47" s="1076"/>
      <c r="R47" s="1076"/>
      <c r="S47" s="1076"/>
      <c r="T47" s="1076"/>
      <c r="U47" s="1078">
        <f t="shared" si="1"/>
        <v>0</v>
      </c>
      <c r="V47" s="1076"/>
      <c r="W47" s="1077">
        <f>SUMIF('Report 4A'!$G$16:$G$95,$E47,'Report 4A'!$M$16:$M$95)</f>
        <v>0</v>
      </c>
      <c r="X47" s="1076"/>
      <c r="Y47" s="1076"/>
      <c r="Z47" s="1076"/>
      <c r="AA47" s="1076"/>
      <c r="AB47" s="1078">
        <f t="shared" si="2"/>
        <v>0</v>
      </c>
      <c r="AC47" s="1076"/>
      <c r="AD47" s="1077">
        <f>SUMIF('Report 4A'!$G$16:$G$95,$E47,'Report 4A'!$N$16:$N$95)</f>
        <v>0</v>
      </c>
      <c r="AE47" s="1076"/>
      <c r="AF47" s="1076"/>
      <c r="AG47" s="1076"/>
      <c r="AH47" s="1076"/>
      <c r="AI47" s="1078">
        <f t="shared" si="3"/>
        <v>0</v>
      </c>
      <c r="AJ47" s="1086">
        <f t="shared" si="4"/>
        <v>0</v>
      </c>
      <c r="AK47" s="1086">
        <f t="shared" si="5"/>
        <v>0</v>
      </c>
      <c r="AL47" s="1086">
        <f t="shared" si="6"/>
        <v>0</v>
      </c>
      <c r="AM47" s="1086">
        <f t="shared" si="7"/>
        <v>0</v>
      </c>
      <c r="AN47" s="1086">
        <f t="shared" si="8"/>
        <v>0</v>
      </c>
      <c r="AO47" s="1086">
        <f t="shared" si="9"/>
        <v>0</v>
      </c>
      <c r="AP47" s="1071">
        <f t="shared" si="10"/>
        <v>0</v>
      </c>
    </row>
    <row r="48" spans="1:42">
      <c r="A48" s="1072" t="s">
        <v>365</v>
      </c>
      <c r="B48" s="1072" t="s">
        <v>370</v>
      </c>
      <c r="C48" s="1072" t="s">
        <v>462</v>
      </c>
      <c r="D48" s="1072">
        <f>'Information Input'!$J$18</f>
        <v>2019</v>
      </c>
      <c r="E48" s="1073">
        <f>'Report 1'!$A$61</f>
        <v>41</v>
      </c>
      <c r="F48" s="1074" t="str">
        <f>'Report 1'!$B$61</f>
        <v>Family Support Services</v>
      </c>
      <c r="G48" s="1075" t="s">
        <v>158</v>
      </c>
      <c r="H48" s="1076"/>
      <c r="I48" s="1077">
        <f>SUMIF('Report 4A'!$G$16:$G$95,$E48,'Report 4A'!$K$16:$K$95)</f>
        <v>0</v>
      </c>
      <c r="J48" s="1076"/>
      <c r="K48" s="1076"/>
      <c r="L48" s="1076"/>
      <c r="M48" s="1076"/>
      <c r="N48" s="1078">
        <f t="shared" si="0"/>
        <v>0</v>
      </c>
      <c r="O48" s="1076"/>
      <c r="P48" s="1077">
        <f>SUMIF('Report 4A'!$G$16:$G$95,$E48,'Report 4A'!$L$16:$L$95)</f>
        <v>0</v>
      </c>
      <c r="Q48" s="1076"/>
      <c r="R48" s="1076"/>
      <c r="S48" s="1076"/>
      <c r="T48" s="1076"/>
      <c r="U48" s="1078">
        <f t="shared" si="1"/>
        <v>0</v>
      </c>
      <c r="V48" s="1076"/>
      <c r="W48" s="1077">
        <f>SUMIF('Report 4A'!$G$16:$G$95,$E48,'Report 4A'!$M$16:$M$95)</f>
        <v>0</v>
      </c>
      <c r="X48" s="1076"/>
      <c r="Y48" s="1076"/>
      <c r="Z48" s="1076"/>
      <c r="AA48" s="1076"/>
      <c r="AB48" s="1078">
        <f t="shared" si="2"/>
        <v>0</v>
      </c>
      <c r="AC48" s="1076"/>
      <c r="AD48" s="1077">
        <f>SUMIF('Report 4A'!$G$16:$G$95,$E48,'Report 4A'!$N$16:$N$95)</f>
        <v>0</v>
      </c>
      <c r="AE48" s="1076"/>
      <c r="AF48" s="1076"/>
      <c r="AG48" s="1076"/>
      <c r="AH48" s="1076"/>
      <c r="AI48" s="1078">
        <f t="shared" si="3"/>
        <v>0</v>
      </c>
      <c r="AJ48" s="1086">
        <f t="shared" si="4"/>
        <v>0</v>
      </c>
      <c r="AK48" s="1086">
        <f t="shared" si="5"/>
        <v>0</v>
      </c>
      <c r="AL48" s="1086">
        <f t="shared" si="6"/>
        <v>0</v>
      </c>
      <c r="AM48" s="1086">
        <f t="shared" si="7"/>
        <v>0</v>
      </c>
      <c r="AN48" s="1086">
        <f t="shared" si="8"/>
        <v>0</v>
      </c>
      <c r="AO48" s="1086">
        <f t="shared" si="9"/>
        <v>0</v>
      </c>
      <c r="AP48" s="1071">
        <f t="shared" si="10"/>
        <v>0</v>
      </c>
    </row>
    <row r="49" spans="1:42">
      <c r="A49" s="1072" t="s">
        <v>365</v>
      </c>
      <c r="B49" s="1072" t="s">
        <v>370</v>
      </c>
      <c r="C49" s="1072" t="s">
        <v>462</v>
      </c>
      <c r="D49" s="1072">
        <f>'Information Input'!$J$18</f>
        <v>2019</v>
      </c>
      <c r="E49" s="1073">
        <f>'Report 1'!$A$62</f>
        <v>42</v>
      </c>
      <c r="F49" s="1074" t="str">
        <f>'Report 1'!$B$62</f>
        <v>Applied Behavior Analysis (ABA)</v>
      </c>
      <c r="G49" s="1075" t="s">
        <v>156</v>
      </c>
      <c r="H49" s="1076"/>
      <c r="I49" s="1077">
        <f>SUMIF('Report 4A'!$G$16:$G$95,$E49,'Report 4A'!$K$16:$K$95)</f>
        <v>0</v>
      </c>
      <c r="J49" s="1076"/>
      <c r="K49" s="1076"/>
      <c r="L49" s="1076"/>
      <c r="M49" s="1076"/>
      <c r="N49" s="1078">
        <f t="shared" si="0"/>
        <v>0</v>
      </c>
      <c r="O49" s="1076"/>
      <c r="P49" s="1077">
        <f>SUMIF('Report 4A'!$G$16:$G$95,$E49,'Report 4A'!$L$16:$L$95)</f>
        <v>0</v>
      </c>
      <c r="Q49" s="1076"/>
      <c r="R49" s="1076"/>
      <c r="S49" s="1076"/>
      <c r="T49" s="1076"/>
      <c r="U49" s="1078">
        <f t="shared" si="1"/>
        <v>0</v>
      </c>
      <c r="V49" s="1076"/>
      <c r="W49" s="1077">
        <f>SUMIF('Report 4A'!$G$16:$G$95,$E49,'Report 4A'!$M$16:$M$95)</f>
        <v>0</v>
      </c>
      <c r="X49" s="1076"/>
      <c r="Y49" s="1076"/>
      <c r="Z49" s="1076"/>
      <c r="AA49" s="1076"/>
      <c r="AB49" s="1078">
        <f t="shared" si="2"/>
        <v>0</v>
      </c>
      <c r="AC49" s="1076"/>
      <c r="AD49" s="1077">
        <f>SUMIF('Report 4A'!$G$16:$G$95,$E49,'Report 4A'!$N$16:$N$95)</f>
        <v>0</v>
      </c>
      <c r="AE49" s="1076"/>
      <c r="AF49" s="1076"/>
      <c r="AG49" s="1076"/>
      <c r="AH49" s="1076"/>
      <c r="AI49" s="1078">
        <f t="shared" si="3"/>
        <v>0</v>
      </c>
      <c r="AJ49" s="1086">
        <f t="shared" si="4"/>
        <v>0</v>
      </c>
      <c r="AK49" s="1086">
        <f t="shared" si="5"/>
        <v>0</v>
      </c>
      <c r="AL49" s="1086">
        <f t="shared" si="6"/>
        <v>0</v>
      </c>
      <c r="AM49" s="1086">
        <f t="shared" si="7"/>
        <v>0</v>
      </c>
      <c r="AN49" s="1086">
        <f t="shared" si="8"/>
        <v>0</v>
      </c>
      <c r="AO49" s="1086">
        <f t="shared" si="9"/>
        <v>0</v>
      </c>
      <c r="AP49" s="1071">
        <f t="shared" si="10"/>
        <v>0</v>
      </c>
    </row>
    <row r="50" spans="1:42">
      <c r="A50" s="1079" t="s">
        <v>365</v>
      </c>
      <c r="B50" s="1079" t="s">
        <v>370</v>
      </c>
      <c r="C50" s="1079" t="s">
        <v>462</v>
      </c>
      <c r="D50" s="1079">
        <f>'Information Input'!$J$18</f>
        <v>2019</v>
      </c>
      <c r="E50" s="1080">
        <f>'Report 1'!$A$63</f>
        <v>43</v>
      </c>
      <c r="F50" s="1081" t="str">
        <f>'Report 1'!$B$63</f>
        <v>Pre-Tenancy/Housing Support</v>
      </c>
      <c r="G50" s="1082" t="s">
        <v>156</v>
      </c>
      <c r="H50" s="1281"/>
      <c r="I50" s="1083">
        <f>SUMIF('Report 4A'!$G$16:$G$95,$E50,'Report 4A'!$K$16:$K$95)</f>
        <v>0</v>
      </c>
      <c r="J50" s="1281"/>
      <c r="K50" s="1281"/>
      <c r="L50" s="1281"/>
      <c r="M50" s="1281"/>
      <c r="N50" s="1084">
        <f t="shared" si="0"/>
        <v>0</v>
      </c>
      <c r="O50" s="1281"/>
      <c r="P50" s="1083">
        <f>SUMIF('Report 4A'!$G$16:$G$95,$E50,'Report 4A'!$L$16:$L$95)</f>
        <v>0</v>
      </c>
      <c r="Q50" s="1281"/>
      <c r="R50" s="1281"/>
      <c r="S50" s="1281"/>
      <c r="T50" s="1281"/>
      <c r="U50" s="1084">
        <f t="shared" si="1"/>
        <v>0</v>
      </c>
      <c r="V50" s="1281"/>
      <c r="W50" s="1083">
        <f>SUMIF('Report 4A'!$G$16:$G$95,$E50,'Report 4A'!$M$16:$M$95)</f>
        <v>0</v>
      </c>
      <c r="X50" s="1281"/>
      <c r="Y50" s="1281"/>
      <c r="Z50" s="1281"/>
      <c r="AA50" s="1281"/>
      <c r="AB50" s="1084">
        <f t="shared" si="2"/>
        <v>0</v>
      </c>
      <c r="AC50" s="1281"/>
      <c r="AD50" s="1083">
        <f>SUMIF('Report 4A'!$G$16:$G$95,$E50,'Report 4A'!$N$16:$N$95)</f>
        <v>0</v>
      </c>
      <c r="AE50" s="1281"/>
      <c r="AF50" s="1281"/>
      <c r="AG50" s="1281"/>
      <c r="AH50" s="1281"/>
      <c r="AI50" s="1084">
        <f t="shared" si="3"/>
        <v>0</v>
      </c>
      <c r="AJ50" s="1083">
        <f t="shared" si="4"/>
        <v>0</v>
      </c>
      <c r="AK50" s="1083">
        <f t="shared" si="5"/>
        <v>0</v>
      </c>
      <c r="AL50" s="1083">
        <f t="shared" si="6"/>
        <v>0</v>
      </c>
      <c r="AM50" s="1083">
        <f t="shared" si="7"/>
        <v>0</v>
      </c>
      <c r="AN50" s="1083">
        <f t="shared" si="8"/>
        <v>0</v>
      </c>
      <c r="AO50" s="1083">
        <f t="shared" si="9"/>
        <v>0</v>
      </c>
      <c r="AP50" s="1084">
        <f t="shared" si="10"/>
        <v>0</v>
      </c>
    </row>
    <row r="51" spans="1:42">
      <c r="A51" s="1093" t="s">
        <v>365</v>
      </c>
      <c r="B51" s="1093" t="s">
        <v>370</v>
      </c>
      <c r="C51" s="1093" t="s">
        <v>462</v>
      </c>
      <c r="D51" s="1093">
        <f>'Information Input'!$J$18</f>
        <v>2019</v>
      </c>
      <c r="E51" s="1094">
        <f>'Report 1'!$A$64</f>
        <v>44</v>
      </c>
      <c r="F51" s="1095" t="str">
        <f>'Report 1'!$B$64</f>
        <v>SUBTOTAL HEALTH CARE (11 through 43)</v>
      </c>
      <c r="G51" s="1096" t="s">
        <v>268</v>
      </c>
      <c r="H51" s="1092">
        <f>SUM(H18:H50)</f>
        <v>0</v>
      </c>
      <c r="I51" s="1092">
        <f>SUM(I18:I50)</f>
        <v>0</v>
      </c>
      <c r="J51" s="1092">
        <f t="shared" ref="J51:AP51" si="11">SUM(J18:J50)</f>
        <v>0</v>
      </c>
      <c r="K51" s="1092">
        <f t="shared" si="11"/>
        <v>0</v>
      </c>
      <c r="L51" s="1092">
        <f t="shared" si="11"/>
        <v>0</v>
      </c>
      <c r="M51" s="1092">
        <f t="shared" si="11"/>
        <v>0</v>
      </c>
      <c r="N51" s="1092">
        <f>SUM(N18:N50)</f>
        <v>0</v>
      </c>
      <c r="O51" s="1092">
        <f t="shared" si="11"/>
        <v>0</v>
      </c>
      <c r="P51" s="1092">
        <f>SUM(P18:P50)</f>
        <v>0</v>
      </c>
      <c r="Q51" s="1092">
        <f t="shared" si="11"/>
        <v>0</v>
      </c>
      <c r="R51" s="1092">
        <f t="shared" si="11"/>
        <v>0</v>
      </c>
      <c r="S51" s="1092">
        <f t="shared" si="11"/>
        <v>0</v>
      </c>
      <c r="T51" s="1092">
        <f t="shared" si="11"/>
        <v>0</v>
      </c>
      <c r="U51" s="1092">
        <f t="shared" si="11"/>
        <v>0</v>
      </c>
      <c r="V51" s="1092">
        <f t="shared" si="11"/>
        <v>0</v>
      </c>
      <c r="W51" s="1092">
        <f>SUM(W18:W50)</f>
        <v>0</v>
      </c>
      <c r="X51" s="1092">
        <f t="shared" si="11"/>
        <v>0</v>
      </c>
      <c r="Y51" s="1092">
        <f t="shared" si="11"/>
        <v>0</v>
      </c>
      <c r="Z51" s="1092">
        <f t="shared" si="11"/>
        <v>0</v>
      </c>
      <c r="AA51" s="1092">
        <f t="shared" si="11"/>
        <v>0</v>
      </c>
      <c r="AB51" s="1092">
        <f t="shared" si="11"/>
        <v>0</v>
      </c>
      <c r="AC51" s="1092">
        <f t="shared" si="11"/>
        <v>0</v>
      </c>
      <c r="AD51" s="1092">
        <f>SUM(AD18:AD50)</f>
        <v>0</v>
      </c>
      <c r="AE51" s="1092">
        <f t="shared" si="11"/>
        <v>0</v>
      </c>
      <c r="AF51" s="1092">
        <f t="shared" si="11"/>
        <v>0</v>
      </c>
      <c r="AG51" s="1092">
        <f t="shared" si="11"/>
        <v>0</v>
      </c>
      <c r="AH51" s="1092">
        <f t="shared" si="11"/>
        <v>0</v>
      </c>
      <c r="AI51" s="1092">
        <f t="shared" si="11"/>
        <v>0</v>
      </c>
      <c r="AJ51" s="1092">
        <f t="shared" si="11"/>
        <v>0</v>
      </c>
      <c r="AK51" s="1092">
        <f>SUM(AK18:AK50)</f>
        <v>0</v>
      </c>
      <c r="AL51" s="1092">
        <f t="shared" si="11"/>
        <v>0</v>
      </c>
      <c r="AM51" s="1092">
        <f t="shared" si="11"/>
        <v>0</v>
      </c>
      <c r="AN51" s="1092">
        <f t="shared" si="11"/>
        <v>0</v>
      </c>
      <c r="AO51" s="1092">
        <f t="shared" si="11"/>
        <v>0</v>
      </c>
      <c r="AP51" s="1092">
        <f t="shared" si="11"/>
        <v>0</v>
      </c>
    </row>
    <row r="52" spans="1:42">
      <c r="A52" s="1072" t="s">
        <v>365</v>
      </c>
      <c r="B52" s="1072" t="s">
        <v>370</v>
      </c>
      <c r="C52" s="1072" t="s">
        <v>462</v>
      </c>
      <c r="D52" s="1072">
        <f>'Information Input'!$J$18</f>
        <v>2019</v>
      </c>
      <c r="E52" s="1073">
        <f>'Report 1'!$A$65</f>
        <v>45</v>
      </c>
      <c r="F52" s="1074" t="str">
        <f>'Report 1'!$B$65</f>
        <v>Care Coordination - Medical</v>
      </c>
      <c r="G52" s="1075" t="s">
        <v>268</v>
      </c>
      <c r="H52" s="1076"/>
      <c r="I52" s="1077">
        <f>SUMIF('Report 4A'!$G$16:$G$95,$E52,'Report 4A'!$K$16:$K$95)</f>
        <v>0</v>
      </c>
      <c r="J52" s="1076"/>
      <c r="K52" s="1076"/>
      <c r="L52" s="1076"/>
      <c r="M52" s="1076"/>
      <c r="N52" s="1078">
        <f t="shared" ref="N52:N58" si="12">SUM(H52:M52)</f>
        <v>0</v>
      </c>
      <c r="O52" s="1076"/>
      <c r="P52" s="1077">
        <f>SUMIF('Report 4A'!$G$16:$G$95,$E52,'Report 4A'!$L$16:$L$95)</f>
        <v>0</v>
      </c>
      <c r="Q52" s="1076"/>
      <c r="R52" s="1076"/>
      <c r="S52" s="1076"/>
      <c r="T52" s="1076"/>
      <c r="U52" s="1078">
        <f t="shared" ref="U52:U58" si="13">SUM(O52:T52)</f>
        <v>0</v>
      </c>
      <c r="V52" s="1076"/>
      <c r="W52" s="1077">
        <f>SUMIF('Report 4A'!$G$16:$G$95,$E52,'Report 4A'!$M$16:$M$95)</f>
        <v>0</v>
      </c>
      <c r="X52" s="1076"/>
      <c r="Y52" s="1076"/>
      <c r="Z52" s="1076"/>
      <c r="AA52" s="1076"/>
      <c r="AB52" s="1078">
        <f t="shared" ref="AB52:AB58" si="14">SUM(V52:AA52)</f>
        <v>0</v>
      </c>
      <c r="AC52" s="1076"/>
      <c r="AD52" s="1077">
        <f>SUMIF('Report 4A'!$G$16:$G$95,$E52,'Report 4A'!$N$16:$N$95)</f>
        <v>0</v>
      </c>
      <c r="AE52" s="1076"/>
      <c r="AF52" s="1076"/>
      <c r="AG52" s="1076"/>
      <c r="AH52" s="1076"/>
      <c r="AI52" s="1078">
        <f t="shared" ref="AI52:AI58" si="15">SUM(AC52:AH52)</f>
        <v>0</v>
      </c>
      <c r="AJ52" s="1086">
        <f t="shared" ref="AJ52:AO58" si="16">H52+O52+V52+AC52</f>
        <v>0</v>
      </c>
      <c r="AK52" s="1086">
        <f t="shared" si="16"/>
        <v>0</v>
      </c>
      <c r="AL52" s="1086">
        <f t="shared" si="16"/>
        <v>0</v>
      </c>
      <c r="AM52" s="1086">
        <f t="shared" si="16"/>
        <v>0</v>
      </c>
      <c r="AN52" s="1086">
        <f t="shared" si="16"/>
        <v>0</v>
      </c>
      <c r="AO52" s="1086">
        <f t="shared" si="16"/>
        <v>0</v>
      </c>
      <c r="AP52" s="1071">
        <f t="shared" ref="AP52:AP58" si="17">SUM(AJ52:AO52)</f>
        <v>0</v>
      </c>
    </row>
    <row r="53" spans="1:42">
      <c r="A53" s="1072" t="s">
        <v>365</v>
      </c>
      <c r="B53" s="1072" t="s">
        <v>370</v>
      </c>
      <c r="C53" s="1072" t="s">
        <v>462</v>
      </c>
      <c r="D53" s="1072">
        <f>'Information Input'!$J$18</f>
        <v>2019</v>
      </c>
      <c r="E53" s="1073">
        <f>'Report 1'!$A$66</f>
        <v>46</v>
      </c>
      <c r="F53" s="1074" t="str">
        <f>'Report 1'!$B$66</f>
        <v>IHS, Tribal 638 &amp; I/T/Us - OMB Rate</v>
      </c>
      <c r="G53" s="1075" t="s">
        <v>268</v>
      </c>
      <c r="H53" s="1076"/>
      <c r="I53" s="1077">
        <f>SUMIF('Report 4A'!$G$16:$G$95,$E53,'Report 4A'!$K$16:$K$95)</f>
        <v>0</v>
      </c>
      <c r="J53" s="1076"/>
      <c r="K53" s="1076"/>
      <c r="L53" s="1076"/>
      <c r="M53" s="1076"/>
      <c r="N53" s="1078">
        <f t="shared" si="12"/>
        <v>0</v>
      </c>
      <c r="O53" s="1076"/>
      <c r="P53" s="1077">
        <f>SUMIF('Report 4A'!$G$16:$G$95,$E53,'Report 4A'!$L$16:$L$95)</f>
        <v>0</v>
      </c>
      <c r="Q53" s="1076"/>
      <c r="R53" s="1076"/>
      <c r="S53" s="1076"/>
      <c r="T53" s="1076"/>
      <c r="U53" s="1078">
        <f t="shared" si="13"/>
        <v>0</v>
      </c>
      <c r="V53" s="1076"/>
      <c r="W53" s="1077">
        <f>SUMIF('Report 4A'!$G$16:$G$95,$E53,'Report 4A'!$M$16:$M$95)</f>
        <v>0</v>
      </c>
      <c r="X53" s="1076"/>
      <c r="Y53" s="1076"/>
      <c r="Z53" s="1076"/>
      <c r="AA53" s="1076"/>
      <c r="AB53" s="1078">
        <f t="shared" si="14"/>
        <v>0</v>
      </c>
      <c r="AC53" s="1076"/>
      <c r="AD53" s="1077">
        <f>SUMIF('Report 4A'!$G$16:$G$95,$E53,'Report 4A'!$N$16:$N$95)</f>
        <v>0</v>
      </c>
      <c r="AE53" s="1076"/>
      <c r="AF53" s="1076"/>
      <c r="AG53" s="1076"/>
      <c r="AH53" s="1076"/>
      <c r="AI53" s="1078">
        <f t="shared" si="15"/>
        <v>0</v>
      </c>
      <c r="AJ53" s="1086">
        <f t="shared" si="16"/>
        <v>0</v>
      </c>
      <c r="AK53" s="1086">
        <f t="shared" si="16"/>
        <v>0</v>
      </c>
      <c r="AL53" s="1086">
        <f t="shared" si="16"/>
        <v>0</v>
      </c>
      <c r="AM53" s="1086">
        <f t="shared" si="16"/>
        <v>0</v>
      </c>
      <c r="AN53" s="1086">
        <f t="shared" si="16"/>
        <v>0</v>
      </c>
      <c r="AO53" s="1086">
        <f t="shared" si="16"/>
        <v>0</v>
      </c>
      <c r="AP53" s="1071">
        <f t="shared" si="17"/>
        <v>0</v>
      </c>
    </row>
    <row r="54" spans="1:42">
      <c r="A54" s="1072" t="s">
        <v>365</v>
      </c>
      <c r="B54" s="1072" t="s">
        <v>370</v>
      </c>
      <c r="C54" s="1072" t="s">
        <v>462</v>
      </c>
      <c r="D54" s="1072">
        <f>'Information Input'!$J$18</f>
        <v>2019</v>
      </c>
      <c r="E54" s="1073">
        <f>'Report 1'!$A$67</f>
        <v>47</v>
      </c>
      <c r="F54" s="1074" t="str">
        <f>'Report 1'!$B$67</f>
        <v>IHS, Tribal 638 &amp; I/T/Us - NOT Subject to OMB Codes/Rates</v>
      </c>
      <c r="G54" s="1075" t="s">
        <v>268</v>
      </c>
      <c r="H54" s="1076"/>
      <c r="I54" s="1077">
        <f>SUMIF('Report 4A'!$G$16:$G$95,$E54,'Report 4A'!$K$16:$K$95)</f>
        <v>0</v>
      </c>
      <c r="J54" s="1076"/>
      <c r="K54" s="1076"/>
      <c r="L54" s="1076"/>
      <c r="M54" s="1076"/>
      <c r="N54" s="1078">
        <f t="shared" si="12"/>
        <v>0</v>
      </c>
      <c r="O54" s="1076"/>
      <c r="P54" s="1077">
        <f>SUMIF('Report 4A'!$G$16:$G$95,$E54,'Report 4A'!$L$16:$L$95)</f>
        <v>0</v>
      </c>
      <c r="Q54" s="1076"/>
      <c r="R54" s="1076"/>
      <c r="S54" s="1076"/>
      <c r="T54" s="1076"/>
      <c r="U54" s="1078">
        <f t="shared" si="13"/>
        <v>0</v>
      </c>
      <c r="V54" s="1076"/>
      <c r="W54" s="1077">
        <f>SUMIF('Report 4A'!$G$16:$G$95,$E54,'Report 4A'!$M$16:$M$95)</f>
        <v>0</v>
      </c>
      <c r="X54" s="1076"/>
      <c r="Y54" s="1076"/>
      <c r="Z54" s="1076"/>
      <c r="AA54" s="1076"/>
      <c r="AB54" s="1078">
        <f t="shared" si="14"/>
        <v>0</v>
      </c>
      <c r="AC54" s="1076"/>
      <c r="AD54" s="1077">
        <f>SUMIF('Report 4A'!$G$16:$G$95,$E54,'Report 4A'!$N$16:$N$95)</f>
        <v>0</v>
      </c>
      <c r="AE54" s="1076"/>
      <c r="AF54" s="1076"/>
      <c r="AG54" s="1076"/>
      <c r="AH54" s="1076"/>
      <c r="AI54" s="1078">
        <f t="shared" si="15"/>
        <v>0</v>
      </c>
      <c r="AJ54" s="1086">
        <f t="shared" si="16"/>
        <v>0</v>
      </c>
      <c r="AK54" s="1086">
        <f t="shared" si="16"/>
        <v>0</v>
      </c>
      <c r="AL54" s="1086">
        <f t="shared" si="16"/>
        <v>0</v>
      </c>
      <c r="AM54" s="1086">
        <f t="shared" si="16"/>
        <v>0</v>
      </c>
      <c r="AN54" s="1086">
        <f t="shared" si="16"/>
        <v>0</v>
      </c>
      <c r="AO54" s="1086">
        <f t="shared" si="16"/>
        <v>0</v>
      </c>
      <c r="AP54" s="1071">
        <f t="shared" si="17"/>
        <v>0</v>
      </c>
    </row>
    <row r="55" spans="1:42">
      <c r="A55" s="1072" t="s">
        <v>365</v>
      </c>
      <c r="B55" s="1072" t="s">
        <v>370</v>
      </c>
      <c r="C55" s="1072" t="s">
        <v>462</v>
      </c>
      <c r="D55" s="1072">
        <f>'Information Input'!$J$18</f>
        <v>2019</v>
      </c>
      <c r="E55" s="1073">
        <f>'Report 1'!$A$68</f>
        <v>48</v>
      </c>
      <c r="F55" s="1074" t="str">
        <f>'Report 1'!$B$68</f>
        <v>Member Rewards - Goods and Services</v>
      </c>
      <c r="G55" s="1075" t="s">
        <v>268</v>
      </c>
      <c r="H55" s="1076"/>
      <c r="I55" s="1077">
        <f>SUMIF('Report 4A'!$G$16:$G$95,$E55,'Report 4A'!$K$16:$K$95)</f>
        <v>0</v>
      </c>
      <c r="J55" s="1076"/>
      <c r="K55" s="1076"/>
      <c r="L55" s="1076"/>
      <c r="M55" s="1076"/>
      <c r="N55" s="1078">
        <f t="shared" si="12"/>
        <v>0</v>
      </c>
      <c r="O55" s="1076"/>
      <c r="P55" s="1077">
        <f>SUMIF('Report 4A'!$G$16:$G$95,$E55,'Report 4A'!$L$16:$L$95)</f>
        <v>0</v>
      </c>
      <c r="Q55" s="1076"/>
      <c r="R55" s="1076"/>
      <c r="S55" s="1076"/>
      <c r="T55" s="1076"/>
      <c r="U55" s="1078">
        <f t="shared" si="13"/>
        <v>0</v>
      </c>
      <c r="V55" s="1076"/>
      <c r="W55" s="1077">
        <f>SUMIF('Report 4A'!$G$16:$G$95,$E55,'Report 4A'!$M$16:$M$95)</f>
        <v>0</v>
      </c>
      <c r="X55" s="1076"/>
      <c r="Y55" s="1076"/>
      <c r="Z55" s="1076"/>
      <c r="AA55" s="1076"/>
      <c r="AB55" s="1078">
        <f t="shared" si="14"/>
        <v>0</v>
      </c>
      <c r="AC55" s="1076"/>
      <c r="AD55" s="1077">
        <f>SUMIF('Report 4A'!$G$16:$G$95,$E55,'Report 4A'!$N$16:$N$95)</f>
        <v>0</v>
      </c>
      <c r="AE55" s="1076"/>
      <c r="AF55" s="1076"/>
      <c r="AG55" s="1076"/>
      <c r="AH55" s="1076"/>
      <c r="AI55" s="1078">
        <f t="shared" si="15"/>
        <v>0</v>
      </c>
      <c r="AJ55" s="1086">
        <f t="shared" si="16"/>
        <v>0</v>
      </c>
      <c r="AK55" s="1086">
        <f t="shared" si="16"/>
        <v>0</v>
      </c>
      <c r="AL55" s="1086">
        <f t="shared" si="16"/>
        <v>0</v>
      </c>
      <c r="AM55" s="1086">
        <f t="shared" si="16"/>
        <v>0</v>
      </c>
      <c r="AN55" s="1086">
        <f t="shared" si="16"/>
        <v>0</v>
      </c>
      <c r="AO55" s="1086">
        <f t="shared" si="16"/>
        <v>0</v>
      </c>
      <c r="AP55" s="1071">
        <f t="shared" si="17"/>
        <v>0</v>
      </c>
    </row>
    <row r="56" spans="1:42">
      <c r="A56" s="1072" t="s">
        <v>365</v>
      </c>
      <c r="B56" s="1072" t="s">
        <v>370</v>
      </c>
      <c r="C56" s="1072" t="s">
        <v>462</v>
      </c>
      <c r="D56" s="1072">
        <f>'Information Input'!$J$18</f>
        <v>2019</v>
      </c>
      <c r="E56" s="1073">
        <f>'Report 1'!$A$69</f>
        <v>49</v>
      </c>
      <c r="F56" s="1074" t="str">
        <f>'Report 1'!$B$69</f>
        <v>Member Rewards - Vendor Administration</v>
      </c>
      <c r="G56" s="1075" t="s">
        <v>268</v>
      </c>
      <c r="H56" s="1076"/>
      <c r="I56" s="1077">
        <f>SUMIF('Report 4A'!$G$16:$G$95,$E56,'Report 4A'!$K$16:$K$95)</f>
        <v>0</v>
      </c>
      <c r="J56" s="1076"/>
      <c r="K56" s="1076"/>
      <c r="L56" s="1076"/>
      <c r="M56" s="1076"/>
      <c r="N56" s="1078">
        <f t="shared" si="12"/>
        <v>0</v>
      </c>
      <c r="O56" s="1076"/>
      <c r="P56" s="1077">
        <f>SUMIF('Report 4A'!$G$16:$G$95,$E56,'Report 4A'!$L$16:$L$95)</f>
        <v>0</v>
      </c>
      <c r="Q56" s="1076"/>
      <c r="R56" s="1076"/>
      <c r="S56" s="1076"/>
      <c r="T56" s="1076"/>
      <c r="U56" s="1078">
        <f t="shared" si="13"/>
        <v>0</v>
      </c>
      <c r="V56" s="1076"/>
      <c r="W56" s="1077">
        <f>SUMIF('Report 4A'!$G$16:$G$95,$E56,'Report 4A'!$M$16:$M$95)</f>
        <v>0</v>
      </c>
      <c r="X56" s="1076"/>
      <c r="Y56" s="1076"/>
      <c r="Z56" s="1076"/>
      <c r="AA56" s="1076"/>
      <c r="AB56" s="1078">
        <f t="shared" si="14"/>
        <v>0</v>
      </c>
      <c r="AC56" s="1076"/>
      <c r="AD56" s="1077">
        <f>SUMIF('Report 4A'!$G$16:$G$95,$E56,'Report 4A'!$N$16:$N$95)</f>
        <v>0</v>
      </c>
      <c r="AE56" s="1076"/>
      <c r="AF56" s="1076"/>
      <c r="AG56" s="1076"/>
      <c r="AH56" s="1076"/>
      <c r="AI56" s="1078">
        <f t="shared" si="15"/>
        <v>0</v>
      </c>
      <c r="AJ56" s="1086">
        <f t="shared" si="16"/>
        <v>0</v>
      </c>
      <c r="AK56" s="1086">
        <f t="shared" si="16"/>
        <v>0</v>
      </c>
      <c r="AL56" s="1086">
        <f t="shared" si="16"/>
        <v>0</v>
      </c>
      <c r="AM56" s="1086">
        <f t="shared" si="16"/>
        <v>0</v>
      </c>
      <c r="AN56" s="1086">
        <f t="shared" si="16"/>
        <v>0</v>
      </c>
      <c r="AO56" s="1086">
        <f t="shared" si="16"/>
        <v>0</v>
      </c>
      <c r="AP56" s="1071">
        <f t="shared" si="17"/>
        <v>0</v>
      </c>
    </row>
    <row r="57" spans="1:42">
      <c r="A57" s="1072" t="s">
        <v>365</v>
      </c>
      <c r="B57" s="1072" t="s">
        <v>370</v>
      </c>
      <c r="C57" s="1072" t="s">
        <v>462</v>
      </c>
      <c r="D57" s="1072">
        <f>'Information Input'!$J$18</f>
        <v>2019</v>
      </c>
      <c r="E57" s="1073">
        <f>'Report 1'!$A$70</f>
        <v>50</v>
      </c>
      <c r="F57" s="1074" t="str">
        <f>'Report 1'!$B$70</f>
        <v>Value Added Services/Non-State Plan Approved Services</v>
      </c>
      <c r="G57" s="1075" t="s">
        <v>268</v>
      </c>
      <c r="H57" s="1076"/>
      <c r="I57" s="1077">
        <f>SUMIF('Report 4A'!$G$16:$G$95,$E57,'Report 4A'!$K$16:$K$95)</f>
        <v>0</v>
      </c>
      <c r="J57" s="1076"/>
      <c r="K57" s="1076"/>
      <c r="L57" s="1076"/>
      <c r="M57" s="1076"/>
      <c r="N57" s="1078">
        <f t="shared" si="12"/>
        <v>0</v>
      </c>
      <c r="O57" s="1076"/>
      <c r="P57" s="1077">
        <f>SUMIF('Report 4A'!$G$16:$G$95,$E57,'Report 4A'!$L$16:$L$95)</f>
        <v>0</v>
      </c>
      <c r="Q57" s="1076"/>
      <c r="R57" s="1076"/>
      <c r="S57" s="1076"/>
      <c r="T57" s="1076"/>
      <c r="U57" s="1078">
        <f t="shared" si="13"/>
        <v>0</v>
      </c>
      <c r="V57" s="1076"/>
      <c r="W57" s="1077">
        <f>SUMIF('Report 4A'!$G$16:$G$95,$E57,'Report 4A'!$M$16:$M$95)</f>
        <v>0</v>
      </c>
      <c r="X57" s="1076"/>
      <c r="Y57" s="1076"/>
      <c r="Z57" s="1076"/>
      <c r="AA57" s="1076"/>
      <c r="AB57" s="1078">
        <f t="shared" si="14"/>
        <v>0</v>
      </c>
      <c r="AC57" s="1076"/>
      <c r="AD57" s="1077">
        <f>SUMIF('Report 4A'!$G$16:$G$95,$E57,'Report 4A'!$N$16:$N$95)</f>
        <v>0</v>
      </c>
      <c r="AE57" s="1076"/>
      <c r="AF57" s="1076"/>
      <c r="AG57" s="1076"/>
      <c r="AH57" s="1076"/>
      <c r="AI57" s="1078">
        <f t="shared" si="15"/>
        <v>0</v>
      </c>
      <c r="AJ57" s="1086">
        <f t="shared" si="16"/>
        <v>0</v>
      </c>
      <c r="AK57" s="1086">
        <f t="shared" si="16"/>
        <v>0</v>
      </c>
      <c r="AL57" s="1086">
        <f t="shared" si="16"/>
        <v>0</v>
      </c>
      <c r="AM57" s="1086">
        <f t="shared" si="16"/>
        <v>0</v>
      </c>
      <c r="AN57" s="1086">
        <f t="shared" si="16"/>
        <v>0</v>
      </c>
      <c r="AO57" s="1086">
        <f t="shared" si="16"/>
        <v>0</v>
      </c>
      <c r="AP57" s="1071">
        <f t="shared" si="17"/>
        <v>0</v>
      </c>
    </row>
    <row r="58" spans="1:42">
      <c r="A58" s="1072" t="s">
        <v>365</v>
      </c>
      <c r="B58" s="1072" t="s">
        <v>370</v>
      </c>
      <c r="C58" s="1072" t="s">
        <v>462</v>
      </c>
      <c r="D58" s="1072">
        <f>'Information Input'!$J$18</f>
        <v>2019</v>
      </c>
      <c r="E58" s="1073">
        <f>'Report 1'!$A$71</f>
        <v>51</v>
      </c>
      <c r="F58" s="1074" t="str">
        <f>'Report 1'!$B$71</f>
        <v>Other - Outlier Services (Provide Detail in Outlier Report)</v>
      </c>
      <c r="G58" s="1075" t="s">
        <v>268</v>
      </c>
      <c r="H58" s="1076"/>
      <c r="I58" s="1077">
        <f>SUMIF('Report 4A'!$G$16:$G$95,$E58,'Report 4A'!$K$16:$K$95)</f>
        <v>0</v>
      </c>
      <c r="J58" s="1076"/>
      <c r="K58" s="1076"/>
      <c r="L58" s="1076"/>
      <c r="M58" s="1076"/>
      <c r="N58" s="1078">
        <f t="shared" si="12"/>
        <v>0</v>
      </c>
      <c r="O58" s="1076"/>
      <c r="P58" s="1077">
        <f>SUMIF('Report 4A'!$G$16:$G$95,$E58,'Report 4A'!$L$16:$L$95)</f>
        <v>0</v>
      </c>
      <c r="Q58" s="1076"/>
      <c r="R58" s="1076"/>
      <c r="S58" s="1076"/>
      <c r="T58" s="1076"/>
      <c r="U58" s="1078">
        <f t="shared" si="13"/>
        <v>0</v>
      </c>
      <c r="V58" s="1076"/>
      <c r="W58" s="1077">
        <f>SUMIF('Report 4A'!$G$16:$G$95,$E58,'Report 4A'!$M$16:$M$95)</f>
        <v>0</v>
      </c>
      <c r="X58" s="1076"/>
      <c r="Y58" s="1076"/>
      <c r="Z58" s="1076"/>
      <c r="AA58" s="1076"/>
      <c r="AB58" s="1078">
        <f t="shared" si="14"/>
        <v>0</v>
      </c>
      <c r="AC58" s="1076"/>
      <c r="AD58" s="1077">
        <f>SUMIF('Report 4A'!$G$16:$G$95,$E58,'Report 4A'!$N$16:$N$95)</f>
        <v>0</v>
      </c>
      <c r="AE58" s="1076"/>
      <c r="AF58" s="1076"/>
      <c r="AG58" s="1076"/>
      <c r="AH58" s="1076"/>
      <c r="AI58" s="1078">
        <f t="shared" si="15"/>
        <v>0</v>
      </c>
      <c r="AJ58" s="1086">
        <f t="shared" si="16"/>
        <v>0</v>
      </c>
      <c r="AK58" s="1086">
        <f t="shared" si="16"/>
        <v>0</v>
      </c>
      <c r="AL58" s="1086">
        <f t="shared" si="16"/>
        <v>0</v>
      </c>
      <c r="AM58" s="1086">
        <f t="shared" si="16"/>
        <v>0</v>
      </c>
      <c r="AN58" s="1086">
        <f t="shared" si="16"/>
        <v>0</v>
      </c>
      <c r="AO58" s="1086">
        <f t="shared" si="16"/>
        <v>0</v>
      </c>
      <c r="AP58" s="1071">
        <f t="shared" si="17"/>
        <v>0</v>
      </c>
    </row>
    <row r="59" spans="1:42">
      <c r="A59" s="1093" t="s">
        <v>365</v>
      </c>
      <c r="B59" s="1093" t="s">
        <v>370</v>
      </c>
      <c r="C59" s="1093" t="s">
        <v>462</v>
      </c>
      <c r="D59" s="1093">
        <f>'Information Input'!$J$18</f>
        <v>2019</v>
      </c>
      <c r="E59" s="1094">
        <f>'Report 1'!$A$72</f>
        <v>52</v>
      </c>
      <c r="F59" s="1095" t="str">
        <f>'Report 1'!$B$72</f>
        <v>TOTAL HEALTH CARE (44 through 51)</v>
      </c>
      <c r="G59" s="1096" t="s">
        <v>268</v>
      </c>
      <c r="H59" s="1092">
        <f>SUM(H51:H58)</f>
        <v>0</v>
      </c>
      <c r="I59" s="1092">
        <f>SUM(I51:I58)</f>
        <v>0</v>
      </c>
      <c r="J59" s="1092">
        <f t="shared" ref="J59:AP59" si="18">SUM(J51:J58)</f>
        <v>0</v>
      </c>
      <c r="K59" s="1092">
        <f t="shared" si="18"/>
        <v>0</v>
      </c>
      <c r="L59" s="1092">
        <f>SUM(L51:L58)</f>
        <v>0</v>
      </c>
      <c r="M59" s="1092">
        <f>SUM(M51:M58)</f>
        <v>0</v>
      </c>
      <c r="N59" s="1092">
        <f>SUM(N51:N58)</f>
        <v>0</v>
      </c>
      <c r="O59" s="1092">
        <f t="shared" si="18"/>
        <v>0</v>
      </c>
      <c r="P59" s="1092">
        <f>SUM(P51:P58)</f>
        <v>0</v>
      </c>
      <c r="Q59" s="1092">
        <f t="shared" si="18"/>
        <v>0</v>
      </c>
      <c r="R59" s="1092">
        <f t="shared" si="18"/>
        <v>0</v>
      </c>
      <c r="S59" s="1092">
        <f t="shared" si="18"/>
        <v>0</v>
      </c>
      <c r="T59" s="1092">
        <f t="shared" si="18"/>
        <v>0</v>
      </c>
      <c r="U59" s="1092">
        <f>SUM(U51:U58)</f>
        <v>0</v>
      </c>
      <c r="V59" s="1092">
        <f t="shared" si="18"/>
        <v>0</v>
      </c>
      <c r="W59" s="1092">
        <f>SUM(W51:W58)</f>
        <v>0</v>
      </c>
      <c r="X59" s="1092">
        <f t="shared" si="18"/>
        <v>0</v>
      </c>
      <c r="Y59" s="1092">
        <f t="shared" si="18"/>
        <v>0</v>
      </c>
      <c r="Z59" s="1092">
        <f t="shared" si="18"/>
        <v>0</v>
      </c>
      <c r="AA59" s="1092">
        <f t="shared" si="18"/>
        <v>0</v>
      </c>
      <c r="AB59" s="1092">
        <f t="shared" si="18"/>
        <v>0</v>
      </c>
      <c r="AC59" s="1092">
        <f t="shared" si="18"/>
        <v>0</v>
      </c>
      <c r="AD59" s="1092">
        <f>SUM(AD51:AD58)</f>
        <v>0</v>
      </c>
      <c r="AE59" s="1092">
        <f t="shared" si="18"/>
        <v>0</v>
      </c>
      <c r="AF59" s="1092">
        <f t="shared" si="18"/>
        <v>0</v>
      </c>
      <c r="AG59" s="1092">
        <f t="shared" si="18"/>
        <v>0</v>
      </c>
      <c r="AH59" s="1092">
        <f t="shared" si="18"/>
        <v>0</v>
      </c>
      <c r="AI59" s="1092">
        <f t="shared" si="18"/>
        <v>0</v>
      </c>
      <c r="AJ59" s="1092">
        <f t="shared" si="18"/>
        <v>0</v>
      </c>
      <c r="AK59" s="1092">
        <f>SUM(AK51:AK58)</f>
        <v>0</v>
      </c>
      <c r="AL59" s="1092">
        <f t="shared" si="18"/>
        <v>0</v>
      </c>
      <c r="AM59" s="1092">
        <f t="shared" si="18"/>
        <v>0</v>
      </c>
      <c r="AN59" s="1092">
        <f t="shared" si="18"/>
        <v>0</v>
      </c>
      <c r="AO59" s="1092">
        <f t="shared" si="18"/>
        <v>0</v>
      </c>
      <c r="AP59" s="1092">
        <f t="shared" si="18"/>
        <v>0</v>
      </c>
    </row>
  </sheetData>
  <sheetProtection algorithmName="SHA-512" hashValue="/oiHTSmK7skfu1EQJULMuIc1B4LV/mu0+vI+SZHScXosR1u7R3DsBZK+0XiQ8HGs8PJT1mj/f6ZpVFurSz6kRg==" saltValue="KIMgo/JxQkS0pZBqJZgPfQ==" spinCount="100000" sheet="1" objects="1" scenarios="1"/>
  <pageMargins left="0.5" right="0.5" top="1" bottom="1" header="0.25" footer="0.25"/>
  <pageSetup scale="45" orientation="landscape" r:id="rId1"/>
  <headerFooter scaleWithDoc="0">
    <oddHeader xml:space="preserve">&amp;RState of New Mexico </oddHeader>
    <oddFooter>&amp;LVersion 4.0&amp;RPage &amp;P of &amp;N</oddFooter>
  </headerFooter>
  <colBreaks count="4" manualBreakCount="4">
    <brk id="14" max="1048575" man="1"/>
    <brk id="21" max="1048575" man="1"/>
    <brk id="28" max="1048575" man="1"/>
    <brk id="3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3"/>
  <sheetViews>
    <sheetView showGridLines="0" zoomScale="75" zoomScaleNormal="75" workbookViewId="0"/>
  </sheetViews>
  <sheetFormatPr defaultColWidth="9.33203125" defaultRowHeight="12.5"/>
  <cols>
    <col min="1" max="1" width="6.33203125" style="8" customWidth="1"/>
    <col min="2" max="2" width="69.77734375" style="2" customWidth="1"/>
    <col min="3" max="3" width="19.44140625" style="2" customWidth="1"/>
    <col min="4" max="4" width="13" style="2" customWidth="1"/>
    <col min="5" max="8" width="12.77734375" style="2" customWidth="1"/>
    <col min="9" max="28" width="15.77734375" style="2" customWidth="1"/>
    <col min="29" max="16384" width="9.33203125" style="2"/>
  </cols>
  <sheetData>
    <row r="1" spans="1:8" ht="12" customHeight="1"/>
    <row r="2" spans="1:8" ht="18">
      <c r="A2" s="42" t="s">
        <v>146</v>
      </c>
    </row>
    <row r="3" spans="1:8" ht="18">
      <c r="A3" s="184" t="s">
        <v>347</v>
      </c>
      <c r="B3" s="7"/>
      <c r="C3" s="5"/>
    </row>
    <row r="4" spans="1:8" ht="18">
      <c r="A4" s="184" t="s">
        <v>147</v>
      </c>
      <c r="B4" s="5"/>
      <c r="C4" s="5"/>
    </row>
    <row r="5" spans="1:8" ht="18">
      <c r="A5" s="183" t="s">
        <v>494</v>
      </c>
      <c r="B5" s="183"/>
      <c r="C5" s="5"/>
    </row>
    <row r="6" spans="1:8" ht="12" customHeight="1">
      <c r="A6" s="183"/>
      <c r="B6" s="5"/>
    </row>
    <row r="7" spans="1:8" ht="18">
      <c r="A7" s="184" t="str">
        <f>"MCO Name:  "&amp;'Information Input'!$F$14</f>
        <v xml:space="preserve">MCO Name:  </v>
      </c>
      <c r="B7" s="37"/>
    </row>
    <row r="8" spans="1:8" ht="18">
      <c r="A8" s="183" t="str">
        <f>"Report Submission Type:  "&amp;TEXT('Information Input'!$J$22,"mm/dd/yyyy")</f>
        <v>Report Submission Type:  Quarterly</v>
      </c>
      <c r="B8" s="37"/>
      <c r="C8" s="30"/>
      <c r="D8" s="30"/>
      <c r="E8" s="30"/>
      <c r="F8" s="30"/>
      <c r="G8" s="30"/>
      <c r="H8" s="30"/>
    </row>
    <row r="9" spans="1:8" ht="18">
      <c r="A9" s="183" t="str">
        <f>"Calendar Year Reporting Cycle:  "&amp;'Information Input'!$J$18</f>
        <v>Calendar Year Reporting Cycle:  2019</v>
      </c>
      <c r="B9" s="37"/>
      <c r="C9" s="30"/>
      <c r="D9" s="30"/>
      <c r="E9" s="30"/>
      <c r="F9" s="30"/>
      <c r="G9" s="30"/>
      <c r="H9" s="30"/>
    </row>
    <row r="10" spans="1:8" ht="18">
      <c r="A10" s="183" t="str">
        <f>"Report Period Ending:  "&amp;TEXT('Information Input'!$H$30,"mm/dd/yyyy")</f>
        <v>Report Period Ending:  03/31/2019</v>
      </c>
      <c r="B10" s="37"/>
      <c r="C10" s="30"/>
      <c r="D10" s="30"/>
      <c r="E10" s="30"/>
      <c r="F10" s="30"/>
      <c r="G10" s="30"/>
      <c r="H10" s="30"/>
    </row>
    <row r="11" spans="1:8" ht="12" customHeight="1">
      <c r="A11" s="40"/>
    </row>
    <row r="12" spans="1:8" s="18" customFormat="1" ht="15" customHeight="1">
      <c r="A12" s="26"/>
      <c r="B12" s="27"/>
      <c r="C12" s="26"/>
      <c r="D12" s="455" t="s">
        <v>366</v>
      </c>
      <c r="E12" s="470"/>
      <c r="F12" s="470"/>
      <c r="G12" s="470"/>
      <c r="H12" s="456"/>
    </row>
    <row r="13" spans="1:8" s="18" customFormat="1" ht="15" customHeight="1">
      <c r="A13" s="245"/>
      <c r="B13" s="246"/>
      <c r="C13" s="245"/>
      <c r="D13" s="457" t="s">
        <v>277</v>
      </c>
      <c r="E13" s="471"/>
      <c r="F13" s="471"/>
      <c r="G13" s="471"/>
      <c r="H13" s="454"/>
    </row>
    <row r="14" spans="1:8" s="18" customFormat="1" ht="15" customHeight="1">
      <c r="A14" s="245" t="s">
        <v>20</v>
      </c>
      <c r="B14" s="246"/>
      <c r="C14" s="245" t="s">
        <v>53</v>
      </c>
      <c r="D14" s="458" t="s">
        <v>343</v>
      </c>
      <c r="E14" s="472"/>
      <c r="F14" s="472"/>
      <c r="G14" s="472"/>
      <c r="H14" s="459"/>
    </row>
    <row r="15" spans="1:8" s="4" customFormat="1" ht="15" customHeight="1">
      <c r="A15" s="25" t="s">
        <v>58</v>
      </c>
      <c r="B15" s="185" t="s">
        <v>51</v>
      </c>
      <c r="C15" s="25" t="s">
        <v>52</v>
      </c>
      <c r="D15" s="451" t="s">
        <v>24</v>
      </c>
      <c r="E15" s="443" t="s">
        <v>25</v>
      </c>
      <c r="F15" s="443" t="s">
        <v>26</v>
      </c>
      <c r="G15" s="443" t="s">
        <v>27</v>
      </c>
      <c r="H15" s="443" t="s">
        <v>28</v>
      </c>
    </row>
    <row r="16" spans="1:8" ht="15" customHeight="1">
      <c r="A16" s="13">
        <v>1</v>
      </c>
      <c r="B16" s="16" t="s">
        <v>129</v>
      </c>
      <c r="C16" s="16" t="s">
        <v>54</v>
      </c>
      <c r="D16" s="849"/>
      <c r="E16" s="849"/>
      <c r="F16" s="849"/>
      <c r="G16" s="849"/>
      <c r="H16" s="247">
        <f t="shared" ref="H16:H24" si="0">SUM(D16:G16)</f>
        <v>0</v>
      </c>
    </row>
    <row r="17" spans="1:8" ht="15" customHeight="1">
      <c r="A17" s="13">
        <v>2</v>
      </c>
      <c r="B17" s="61" t="s">
        <v>108</v>
      </c>
      <c r="C17" s="16" t="s">
        <v>127</v>
      </c>
      <c r="D17" s="849"/>
      <c r="E17" s="849"/>
      <c r="F17" s="849"/>
      <c r="G17" s="849"/>
      <c r="H17" s="247">
        <f t="shared" si="0"/>
        <v>0</v>
      </c>
    </row>
    <row r="18" spans="1:8" ht="15" customHeight="1">
      <c r="A18" s="13">
        <v>3</v>
      </c>
      <c r="B18" s="11" t="s">
        <v>544</v>
      </c>
      <c r="C18" s="11" t="s">
        <v>54</v>
      </c>
      <c r="D18" s="850"/>
      <c r="E18" s="850"/>
      <c r="F18" s="850"/>
      <c r="G18" s="850"/>
      <c r="H18" s="247">
        <f t="shared" si="0"/>
        <v>0</v>
      </c>
    </row>
    <row r="19" spans="1:8" ht="15" customHeight="1">
      <c r="A19" s="13">
        <v>4</v>
      </c>
      <c r="B19" s="11" t="s">
        <v>544</v>
      </c>
      <c r="C19" s="11" t="s">
        <v>55</v>
      </c>
      <c r="D19" s="850"/>
      <c r="E19" s="850"/>
      <c r="F19" s="850"/>
      <c r="G19" s="850"/>
      <c r="H19" s="247">
        <f t="shared" si="0"/>
        <v>0</v>
      </c>
    </row>
    <row r="20" spans="1:8" ht="15" customHeight="1">
      <c r="A20" s="13">
        <v>5</v>
      </c>
      <c r="B20" s="61" t="s">
        <v>124</v>
      </c>
      <c r="C20" s="11" t="s">
        <v>56</v>
      </c>
      <c r="D20" s="850"/>
      <c r="E20" s="850"/>
      <c r="F20" s="850"/>
      <c r="G20" s="850"/>
      <c r="H20" s="247">
        <f t="shared" si="0"/>
        <v>0</v>
      </c>
    </row>
    <row r="21" spans="1:8" ht="15" customHeight="1">
      <c r="A21" s="13">
        <v>6</v>
      </c>
      <c r="B21" s="61" t="s">
        <v>125</v>
      </c>
      <c r="C21" s="11" t="s">
        <v>56</v>
      </c>
      <c r="D21" s="850"/>
      <c r="E21" s="850"/>
      <c r="F21" s="850"/>
      <c r="G21" s="850"/>
      <c r="H21" s="247">
        <f t="shared" si="0"/>
        <v>0</v>
      </c>
    </row>
    <row r="22" spans="1:8" ht="15" customHeight="1">
      <c r="A22" s="13">
        <v>7</v>
      </c>
      <c r="B22" s="61" t="s">
        <v>126</v>
      </c>
      <c r="C22" s="11" t="s">
        <v>56</v>
      </c>
      <c r="D22" s="850"/>
      <c r="E22" s="850"/>
      <c r="F22" s="850"/>
      <c r="G22" s="850"/>
      <c r="H22" s="247">
        <f t="shared" si="0"/>
        <v>0</v>
      </c>
    </row>
    <row r="23" spans="1:8" ht="15" customHeight="1">
      <c r="A23" s="13">
        <v>8</v>
      </c>
      <c r="B23" s="61" t="s">
        <v>552</v>
      </c>
      <c r="C23" s="62" t="s">
        <v>128</v>
      </c>
      <c r="D23" s="850"/>
      <c r="E23" s="850"/>
      <c r="F23" s="850"/>
      <c r="G23" s="850"/>
      <c r="H23" s="247">
        <f t="shared" si="0"/>
        <v>0</v>
      </c>
    </row>
    <row r="24" spans="1:8" ht="15" customHeight="1">
      <c r="A24" s="13">
        <v>9</v>
      </c>
      <c r="B24" s="61" t="s">
        <v>548</v>
      </c>
      <c r="C24" s="11" t="s">
        <v>57</v>
      </c>
      <c r="D24" s="850"/>
      <c r="E24" s="850"/>
      <c r="F24" s="850"/>
      <c r="G24" s="850"/>
      <c r="H24" s="247">
        <f t="shared" si="0"/>
        <v>0</v>
      </c>
    </row>
    <row r="27" spans="1:8">
      <c r="B27"/>
    </row>
    <row r="28" spans="1:8">
      <c r="B28"/>
    </row>
    <row r="29" spans="1:8">
      <c r="B29"/>
    </row>
    <row r="30" spans="1:8">
      <c r="B30"/>
    </row>
    <row r="31" spans="1:8">
      <c r="B31"/>
    </row>
    <row r="32" spans="1:8">
      <c r="B32"/>
    </row>
    <row r="33" spans="2:2">
      <c r="B33"/>
    </row>
  </sheetData>
  <sheetProtection algorithmName="SHA-512" hashValue="Y9p+pTmteFLFWASZ9nlgaUaJmEjU9Fo4TksJEbk3eXjBrC5pNTv0LmtlGBd93gN+f60Y6jBkB3xbygZmrloiAg==" saltValue="Us2HvlQdUPPS2EO8I1EGww==" spinCount="100000" sheet="1" objects="1" scenarios="1"/>
  <phoneticPr fontId="16" type="noConversion"/>
  <pageMargins left="1" right="0.75" top="1" bottom="1" header="0.25" footer="0.25"/>
  <pageSetup scale="65" orientation="portrait" r:id="rId1"/>
  <headerFooter scaleWithDoc="0">
    <oddHeader xml:space="preserve">&amp;RState of New Mexico </oddHeader>
    <oddFooter>&amp;LVersion 4.0&amp;RPage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O157"/>
  <sheetViews>
    <sheetView showGridLines="0" zoomScale="75" zoomScaleNormal="75" zoomScalePageLayoutView="55" workbookViewId="0"/>
  </sheetViews>
  <sheetFormatPr defaultColWidth="10.6640625" defaultRowHeight="12.5"/>
  <cols>
    <col min="1" max="1" width="4.44140625" style="221" customWidth="1"/>
    <col min="2" max="2" width="6.77734375" style="221" customWidth="1"/>
    <col min="3" max="3" width="14.6640625" style="221" customWidth="1"/>
    <col min="4" max="4" width="40.33203125" style="221" customWidth="1"/>
    <col min="5" max="5" width="17.44140625" style="221" customWidth="1"/>
    <col min="6" max="6" width="16.33203125" style="221" customWidth="1"/>
    <col min="7" max="7" width="6.77734375" style="221" customWidth="1"/>
    <col min="8" max="8" width="65.33203125" style="221" bestFit="1" customWidth="1"/>
    <col min="9" max="9" width="6.77734375" style="237" customWidth="1"/>
    <col min="10" max="10" width="41.109375" style="237" customWidth="1"/>
    <col min="11" max="15" width="16.33203125" style="224" customWidth="1"/>
    <col min="16" max="16384" width="10.6640625" style="221"/>
  </cols>
  <sheetData>
    <row r="1" spans="1:15" ht="12" customHeight="1">
      <c r="E1" s="222"/>
      <c r="G1" s="223"/>
      <c r="H1" s="223"/>
      <c r="I1" s="222"/>
      <c r="J1" s="222"/>
    </row>
    <row r="2" spans="1:15" ht="18" customHeight="1">
      <c r="A2" s="184" t="s">
        <v>148</v>
      </c>
      <c r="B2" s="184"/>
      <c r="C2" s="184"/>
      <c r="D2" s="7"/>
      <c r="E2" s="7"/>
      <c r="F2" s="7"/>
      <c r="G2" s="7"/>
      <c r="H2" s="7"/>
      <c r="I2" s="7"/>
      <c r="J2" s="7"/>
    </row>
    <row r="3" spans="1:15" ht="18" customHeight="1">
      <c r="A3" s="184" t="s">
        <v>372</v>
      </c>
      <c r="B3" s="7"/>
      <c r="C3" s="184"/>
      <c r="D3" s="7"/>
      <c r="E3" s="7"/>
      <c r="F3" s="7"/>
      <c r="G3" s="7"/>
      <c r="H3" s="7"/>
      <c r="I3" s="7"/>
      <c r="J3" s="7"/>
    </row>
    <row r="4" spans="1:15" ht="18" customHeight="1">
      <c r="A4" s="184" t="s">
        <v>237</v>
      </c>
      <c r="B4" s="184"/>
      <c r="C4" s="184"/>
      <c r="D4" s="7"/>
      <c r="E4" s="7"/>
      <c r="F4" s="7"/>
      <c r="G4"/>
      <c r="H4"/>
      <c r="I4" s="7"/>
      <c r="J4" s="7"/>
    </row>
    <row r="5" spans="1:15" ht="18" customHeight="1">
      <c r="A5" s="183" t="s">
        <v>494</v>
      </c>
      <c r="B5" s="183"/>
      <c r="C5" s="5"/>
      <c r="D5" s="37"/>
      <c r="E5" s="7"/>
      <c r="F5" s="7"/>
      <c r="G5"/>
      <c r="H5"/>
      <c r="I5" s="7"/>
      <c r="J5" s="7"/>
    </row>
    <row r="6" spans="1:15" ht="12" customHeight="1">
      <c r="A6" s="183"/>
      <c r="B6" s="183"/>
      <c r="C6" s="183"/>
      <c r="D6" s="37"/>
      <c r="E6" s="7"/>
      <c r="F6" s="7"/>
      <c r="G6"/>
      <c r="H6"/>
      <c r="I6" s="7"/>
      <c r="J6" s="7"/>
    </row>
    <row r="7" spans="1:15" ht="18" customHeight="1">
      <c r="A7" s="184" t="str">
        <f>"MCO Name:  "&amp;'Information Input'!$F$14</f>
        <v xml:space="preserve">MCO Name:  </v>
      </c>
      <c r="B7" s="184"/>
      <c r="C7" s="184"/>
      <c r="D7" s="37"/>
      <c r="E7" s="37"/>
      <c r="F7" s="37"/>
      <c r="G7" s="37"/>
      <c r="H7" s="37"/>
      <c r="I7" s="37"/>
      <c r="J7" s="37"/>
    </row>
    <row r="8" spans="1:15" ht="18" customHeight="1">
      <c r="A8" s="183" t="str">
        <f>"Report Submission Type:  "&amp;TEXT('Information Input'!$J$22,"mm/dd/yyyy")</f>
        <v>Report Submission Type:  Quarterly</v>
      </c>
      <c r="B8" s="183"/>
      <c r="C8" s="183"/>
      <c r="D8" s="37"/>
      <c r="E8" s="37"/>
      <c r="F8" s="37"/>
      <c r="G8" s="37"/>
      <c r="H8" s="37"/>
      <c r="I8" s="37"/>
      <c r="J8" s="37"/>
    </row>
    <row r="9" spans="1:15" ht="18" customHeight="1">
      <c r="A9" s="183" t="str">
        <f>"Calendar Year Reporting Cycle:  "&amp;'Information Input'!$J$18</f>
        <v>Calendar Year Reporting Cycle:  2019</v>
      </c>
      <c r="B9" s="183"/>
      <c r="C9" s="628"/>
      <c r="D9" s="37"/>
      <c r="E9" s="37"/>
      <c r="F9" s="37"/>
      <c r="G9" s="37"/>
      <c r="H9" s="37"/>
      <c r="I9" s="37"/>
      <c r="J9" s="37"/>
    </row>
    <row r="10" spans="1:15" ht="18" customHeight="1">
      <c r="A10" s="183" t="str">
        <f>"Report Period Ending:  "&amp;TEXT('Information Input'!$H$30,"mm/dd/yyyy")</f>
        <v>Report Period Ending:  03/31/2019</v>
      </c>
      <c r="B10" s="183"/>
      <c r="C10" s="628"/>
      <c r="D10" s="37"/>
      <c r="E10" s="37"/>
      <c r="F10" s="37"/>
      <c r="G10" s="37"/>
      <c r="H10" s="37"/>
      <c r="I10" s="37"/>
      <c r="J10" s="37"/>
    </row>
    <row r="11" spans="1:15" s="225" customFormat="1" ht="12" customHeight="1">
      <c r="A11"/>
      <c r="B11"/>
      <c r="C11" s="616"/>
      <c r="D11"/>
      <c r="E11"/>
      <c r="F11"/>
    </row>
    <row r="12" spans="1:15" s="226" customFormat="1" ht="15" customHeight="1">
      <c r="A12" s="484"/>
      <c r="B12" s="485"/>
      <c r="C12" s="486"/>
      <c r="D12" s="487"/>
      <c r="E12" s="487" t="s">
        <v>274</v>
      </c>
      <c r="F12" s="485" t="s">
        <v>7</v>
      </c>
      <c r="G12" s="560" t="s">
        <v>561</v>
      </c>
      <c r="H12" s="488"/>
      <c r="I12" s="561" t="s">
        <v>433</v>
      </c>
      <c r="J12" s="488"/>
      <c r="K12" s="477" t="s">
        <v>366</v>
      </c>
      <c r="L12" s="539"/>
      <c r="M12" s="539"/>
      <c r="N12" s="539"/>
      <c r="O12" s="478"/>
    </row>
    <row r="13" spans="1:15" s="226" customFormat="1" ht="15" customHeight="1">
      <c r="A13" s="489"/>
      <c r="B13" s="490"/>
      <c r="C13" s="491"/>
      <c r="D13" s="492"/>
      <c r="E13" s="492" t="s">
        <v>275</v>
      </c>
      <c r="F13" s="489" t="s">
        <v>276</v>
      </c>
      <c r="G13" s="489"/>
      <c r="H13" s="489" t="s">
        <v>1</v>
      </c>
      <c r="I13" s="489"/>
      <c r="J13" s="489" t="s">
        <v>90</v>
      </c>
      <c r="K13" s="479" t="s">
        <v>277</v>
      </c>
      <c r="L13" s="540"/>
      <c r="M13" s="540"/>
      <c r="N13" s="540"/>
      <c r="O13" s="480"/>
    </row>
    <row r="14" spans="1:15" s="226" customFormat="1" ht="15" customHeight="1">
      <c r="A14" s="489" t="s">
        <v>20</v>
      </c>
      <c r="B14" s="493" t="s">
        <v>228</v>
      </c>
      <c r="C14" s="494"/>
      <c r="D14" s="495"/>
      <c r="E14" s="492" t="s">
        <v>278</v>
      </c>
      <c r="F14" s="489" t="s">
        <v>279</v>
      </c>
      <c r="G14" s="489" t="s">
        <v>280</v>
      </c>
      <c r="H14" s="489" t="s">
        <v>162</v>
      </c>
      <c r="I14" s="489" t="s">
        <v>281</v>
      </c>
      <c r="J14" s="489" t="s">
        <v>8</v>
      </c>
      <c r="K14" s="481" t="s">
        <v>343</v>
      </c>
      <c r="L14" s="541"/>
      <c r="M14" s="541"/>
      <c r="N14" s="541"/>
      <c r="O14" s="482"/>
    </row>
    <row r="15" spans="1:15" s="226" customFormat="1" ht="15" customHeight="1">
      <c r="A15" s="496" t="s">
        <v>58</v>
      </c>
      <c r="B15" s="493" t="s">
        <v>472</v>
      </c>
      <c r="C15" s="494"/>
      <c r="D15" s="495"/>
      <c r="E15" s="497" t="s">
        <v>471</v>
      </c>
      <c r="F15" s="496" t="s">
        <v>473</v>
      </c>
      <c r="G15" s="496" t="s">
        <v>474</v>
      </c>
      <c r="H15" s="496" t="s">
        <v>226</v>
      </c>
      <c r="I15" s="496" t="s">
        <v>282</v>
      </c>
      <c r="J15" s="496" t="s">
        <v>89</v>
      </c>
      <c r="K15" s="483" t="s">
        <v>24</v>
      </c>
      <c r="L15" s="483" t="s">
        <v>25</v>
      </c>
      <c r="M15" s="483" t="s">
        <v>26</v>
      </c>
      <c r="N15" s="483" t="s">
        <v>27</v>
      </c>
      <c r="O15" s="483" t="s">
        <v>28</v>
      </c>
    </row>
    <row r="16" spans="1:15" s="232" customFormat="1" ht="13.5" customHeight="1">
      <c r="A16" s="227">
        <v>1</v>
      </c>
      <c r="B16" s="504"/>
      <c r="C16" s="990"/>
      <c r="D16" s="991"/>
      <c r="E16" s="228"/>
      <c r="F16" s="229"/>
      <c r="G16" s="230"/>
      <c r="H16" s="851" t="str">
        <f>IF($G16="","",IFERROR(VLOOKUP($G16,$B$115:$C$154,2,0),"*** INVALID REPORT 1 LINE NUMBER ***"))</f>
        <v/>
      </c>
      <c r="I16" s="227" t="str">
        <f>IF($G16="","",IFERROR(VLOOKUP($G16,$B$115:$H$154,5,0)," - "))</f>
        <v/>
      </c>
      <c r="J16" s="851" t="str">
        <f>IF($G16="","",IFERROR(VLOOKUP($I16,$F$115:$H$154,2,0),"*** INVALID REPORT 1 LINE NUMBER ***"))</f>
        <v/>
      </c>
      <c r="K16" s="231"/>
      <c r="L16" s="231"/>
      <c r="M16" s="231"/>
      <c r="N16" s="231"/>
      <c r="O16" s="852">
        <f>SUM(K16:N16)</f>
        <v>0</v>
      </c>
    </row>
    <row r="17" spans="1:15" s="232" customFormat="1" ht="13.5" customHeight="1">
      <c r="A17" s="227">
        <v>2</v>
      </c>
      <c r="B17" s="504"/>
      <c r="C17" s="990"/>
      <c r="D17" s="991"/>
      <c r="E17" s="234"/>
      <c r="F17" s="229"/>
      <c r="G17" s="230"/>
      <c r="H17" s="851" t="str">
        <f t="shared" ref="H17:H80" si="0">IF($G17="","",IFERROR(VLOOKUP($G17,$B$115:$C$154,2,0),"*** INVALID REPORT 1 LINE NUMBER ***"))</f>
        <v/>
      </c>
      <c r="I17" s="227" t="str">
        <f t="shared" ref="I17:I80" si="1">IF($G17="","",IFERROR(VLOOKUP($G17,$B$115:$H$154,5,0)," - "))</f>
        <v/>
      </c>
      <c r="J17" s="851" t="str">
        <f t="shared" ref="J17:J80" si="2">IF($G17="","",IFERROR(VLOOKUP($I17,$F$115:$H$154,2,0),"*** INVALID REPORT 1 LINE NUMBER ***"))</f>
        <v/>
      </c>
      <c r="K17" s="231"/>
      <c r="L17" s="231"/>
      <c r="M17" s="231"/>
      <c r="N17" s="231"/>
      <c r="O17" s="852">
        <f t="shared" ref="O17:O80" si="3">SUM(K17:N17)</f>
        <v>0</v>
      </c>
    </row>
    <row r="18" spans="1:15" s="232" customFormat="1" ht="13.5" customHeight="1">
      <c r="A18" s="227">
        <v>3</v>
      </c>
      <c r="B18" s="504"/>
      <c r="C18" s="990"/>
      <c r="D18" s="991"/>
      <c r="E18" s="234"/>
      <c r="F18" s="229"/>
      <c r="G18" s="230"/>
      <c r="H18" s="851" t="str">
        <f t="shared" si="0"/>
        <v/>
      </c>
      <c r="I18" s="227" t="str">
        <f t="shared" si="1"/>
        <v/>
      </c>
      <c r="J18" s="851" t="str">
        <f t="shared" si="2"/>
        <v/>
      </c>
      <c r="K18" s="231"/>
      <c r="L18" s="231"/>
      <c r="M18" s="231"/>
      <c r="N18" s="231"/>
      <c r="O18" s="852">
        <f t="shared" si="3"/>
        <v>0</v>
      </c>
    </row>
    <row r="19" spans="1:15" s="232" customFormat="1" ht="13.5" customHeight="1">
      <c r="A19" s="227">
        <v>4</v>
      </c>
      <c r="B19" s="504"/>
      <c r="C19" s="990"/>
      <c r="D19" s="991"/>
      <c r="E19" s="234"/>
      <c r="F19" s="229"/>
      <c r="G19" s="230"/>
      <c r="H19" s="851" t="str">
        <f t="shared" si="0"/>
        <v/>
      </c>
      <c r="I19" s="227" t="str">
        <f t="shared" si="1"/>
        <v/>
      </c>
      <c r="J19" s="851" t="str">
        <f t="shared" si="2"/>
        <v/>
      </c>
      <c r="K19" s="231"/>
      <c r="L19" s="231"/>
      <c r="M19" s="231"/>
      <c r="N19" s="231"/>
      <c r="O19" s="852">
        <f t="shared" si="3"/>
        <v>0</v>
      </c>
    </row>
    <row r="20" spans="1:15" s="232" customFormat="1" ht="13.5" customHeight="1">
      <c r="A20" s="227">
        <v>5</v>
      </c>
      <c r="B20" s="504"/>
      <c r="C20" s="990"/>
      <c r="D20" s="991"/>
      <c r="E20" s="234"/>
      <c r="F20" s="229"/>
      <c r="G20" s="230"/>
      <c r="H20" s="851" t="str">
        <f t="shared" si="0"/>
        <v/>
      </c>
      <c r="I20" s="227" t="str">
        <f t="shared" si="1"/>
        <v/>
      </c>
      <c r="J20" s="851" t="str">
        <f t="shared" si="2"/>
        <v/>
      </c>
      <c r="K20" s="231"/>
      <c r="L20" s="231"/>
      <c r="M20" s="231"/>
      <c r="N20" s="231"/>
      <c r="O20" s="852">
        <f t="shared" si="3"/>
        <v>0</v>
      </c>
    </row>
    <row r="21" spans="1:15" s="232" customFormat="1" ht="13.5" customHeight="1">
      <c r="A21" s="227">
        <v>6</v>
      </c>
      <c r="B21" s="504"/>
      <c r="C21" s="990"/>
      <c r="D21" s="991"/>
      <c r="E21" s="234"/>
      <c r="F21" s="229"/>
      <c r="G21" s="230"/>
      <c r="H21" s="851" t="str">
        <f t="shared" si="0"/>
        <v/>
      </c>
      <c r="I21" s="227" t="str">
        <f t="shared" si="1"/>
        <v/>
      </c>
      <c r="J21" s="851" t="str">
        <f t="shared" si="2"/>
        <v/>
      </c>
      <c r="K21" s="231"/>
      <c r="L21" s="231"/>
      <c r="M21" s="231"/>
      <c r="N21" s="231"/>
      <c r="O21" s="852">
        <f t="shared" si="3"/>
        <v>0</v>
      </c>
    </row>
    <row r="22" spans="1:15" s="232" customFormat="1" ht="13.5" customHeight="1">
      <c r="A22" s="227">
        <v>7</v>
      </c>
      <c r="B22" s="504"/>
      <c r="C22" s="990"/>
      <c r="D22" s="991"/>
      <c r="E22" s="234"/>
      <c r="F22" s="229"/>
      <c r="G22" s="230"/>
      <c r="H22" s="851" t="str">
        <f t="shared" si="0"/>
        <v/>
      </c>
      <c r="I22" s="227" t="str">
        <f t="shared" si="1"/>
        <v/>
      </c>
      <c r="J22" s="851" t="str">
        <f t="shared" si="2"/>
        <v/>
      </c>
      <c r="K22" s="231"/>
      <c r="L22" s="231"/>
      <c r="M22" s="231"/>
      <c r="N22" s="231"/>
      <c r="O22" s="852">
        <f t="shared" si="3"/>
        <v>0</v>
      </c>
    </row>
    <row r="23" spans="1:15" s="232" customFormat="1" ht="13.5" customHeight="1">
      <c r="A23" s="227">
        <v>8</v>
      </c>
      <c r="B23" s="504"/>
      <c r="C23" s="990"/>
      <c r="D23" s="991"/>
      <c r="E23" s="234"/>
      <c r="F23" s="229"/>
      <c r="G23" s="230"/>
      <c r="H23" s="851" t="str">
        <f t="shared" si="0"/>
        <v/>
      </c>
      <c r="I23" s="227" t="str">
        <f t="shared" si="1"/>
        <v/>
      </c>
      <c r="J23" s="851" t="str">
        <f t="shared" si="2"/>
        <v/>
      </c>
      <c r="K23" s="231"/>
      <c r="L23" s="231"/>
      <c r="M23" s="231"/>
      <c r="N23" s="231"/>
      <c r="O23" s="852">
        <f t="shared" si="3"/>
        <v>0</v>
      </c>
    </row>
    <row r="24" spans="1:15" s="232" customFormat="1" ht="13.5" customHeight="1">
      <c r="A24" s="227">
        <v>9</v>
      </c>
      <c r="B24" s="504"/>
      <c r="C24" s="990"/>
      <c r="D24" s="991"/>
      <c r="E24" s="234"/>
      <c r="F24" s="229"/>
      <c r="G24" s="230"/>
      <c r="H24" s="851" t="str">
        <f t="shared" si="0"/>
        <v/>
      </c>
      <c r="I24" s="227" t="str">
        <f t="shared" si="1"/>
        <v/>
      </c>
      <c r="J24" s="851" t="str">
        <f t="shared" si="2"/>
        <v/>
      </c>
      <c r="K24" s="231"/>
      <c r="L24" s="231"/>
      <c r="M24" s="231"/>
      <c r="N24" s="231"/>
      <c r="O24" s="852">
        <f t="shared" si="3"/>
        <v>0</v>
      </c>
    </row>
    <row r="25" spans="1:15" s="232" customFormat="1" ht="13.5" customHeight="1">
      <c r="A25" s="227">
        <v>10</v>
      </c>
      <c r="B25" s="504"/>
      <c r="C25" s="990"/>
      <c r="D25" s="991"/>
      <c r="E25" s="234"/>
      <c r="F25" s="229"/>
      <c r="G25" s="230"/>
      <c r="H25" s="851" t="str">
        <f t="shared" si="0"/>
        <v/>
      </c>
      <c r="I25" s="227" t="str">
        <f t="shared" si="1"/>
        <v/>
      </c>
      <c r="J25" s="851" t="str">
        <f t="shared" si="2"/>
        <v/>
      </c>
      <c r="K25" s="231"/>
      <c r="L25" s="231"/>
      <c r="M25" s="231"/>
      <c r="N25" s="231"/>
      <c r="O25" s="852">
        <f t="shared" si="3"/>
        <v>0</v>
      </c>
    </row>
    <row r="26" spans="1:15" s="232" customFormat="1" ht="13.5" customHeight="1">
      <c r="A26" s="227">
        <v>11</v>
      </c>
      <c r="B26" s="504"/>
      <c r="C26" s="990"/>
      <c r="D26" s="991"/>
      <c r="E26" s="234"/>
      <c r="F26" s="229"/>
      <c r="G26" s="230"/>
      <c r="H26" s="851" t="str">
        <f t="shared" si="0"/>
        <v/>
      </c>
      <c r="I26" s="227" t="str">
        <f t="shared" si="1"/>
        <v/>
      </c>
      <c r="J26" s="851" t="str">
        <f t="shared" si="2"/>
        <v/>
      </c>
      <c r="K26" s="231"/>
      <c r="L26" s="231"/>
      <c r="M26" s="231"/>
      <c r="N26" s="231"/>
      <c r="O26" s="852">
        <f t="shared" si="3"/>
        <v>0</v>
      </c>
    </row>
    <row r="27" spans="1:15" s="232" customFormat="1" ht="13.5" customHeight="1">
      <c r="A27" s="227">
        <v>12</v>
      </c>
      <c r="B27" s="504"/>
      <c r="C27" s="990"/>
      <c r="D27" s="991"/>
      <c r="E27" s="234"/>
      <c r="F27" s="229"/>
      <c r="G27" s="230"/>
      <c r="H27" s="851" t="str">
        <f t="shared" si="0"/>
        <v/>
      </c>
      <c r="I27" s="227" t="str">
        <f t="shared" si="1"/>
        <v/>
      </c>
      <c r="J27" s="851" t="str">
        <f t="shared" si="2"/>
        <v/>
      </c>
      <c r="K27" s="231"/>
      <c r="L27" s="231"/>
      <c r="M27" s="231"/>
      <c r="N27" s="231"/>
      <c r="O27" s="852">
        <f t="shared" si="3"/>
        <v>0</v>
      </c>
    </row>
    <row r="28" spans="1:15" s="232" customFormat="1" ht="13.5" customHeight="1">
      <c r="A28" s="227">
        <v>13</v>
      </c>
      <c r="B28" s="504"/>
      <c r="C28" s="990"/>
      <c r="D28" s="991"/>
      <c r="E28" s="234"/>
      <c r="F28" s="229"/>
      <c r="G28" s="230"/>
      <c r="H28" s="851" t="str">
        <f t="shared" si="0"/>
        <v/>
      </c>
      <c r="I28" s="227" t="str">
        <f t="shared" si="1"/>
        <v/>
      </c>
      <c r="J28" s="851" t="str">
        <f t="shared" si="2"/>
        <v/>
      </c>
      <c r="K28" s="231"/>
      <c r="L28" s="231"/>
      <c r="M28" s="231"/>
      <c r="N28" s="231"/>
      <c r="O28" s="852">
        <f t="shared" si="3"/>
        <v>0</v>
      </c>
    </row>
    <row r="29" spans="1:15" s="232" customFormat="1" ht="13.5" customHeight="1">
      <c r="A29" s="227">
        <v>14</v>
      </c>
      <c r="B29" s="504"/>
      <c r="C29" s="990"/>
      <c r="D29" s="991"/>
      <c r="E29" s="234"/>
      <c r="F29" s="229"/>
      <c r="G29" s="230"/>
      <c r="H29" s="851" t="str">
        <f t="shared" si="0"/>
        <v/>
      </c>
      <c r="I29" s="227" t="str">
        <f t="shared" si="1"/>
        <v/>
      </c>
      <c r="J29" s="851" t="str">
        <f t="shared" si="2"/>
        <v/>
      </c>
      <c r="K29" s="231"/>
      <c r="L29" s="231"/>
      <c r="M29" s="231"/>
      <c r="N29" s="231"/>
      <c r="O29" s="852">
        <f t="shared" si="3"/>
        <v>0</v>
      </c>
    </row>
    <row r="30" spans="1:15" s="232" customFormat="1" ht="13.5" customHeight="1">
      <c r="A30" s="227">
        <v>15</v>
      </c>
      <c r="B30" s="504"/>
      <c r="C30" s="990"/>
      <c r="D30" s="991"/>
      <c r="E30" s="234"/>
      <c r="F30" s="229"/>
      <c r="G30" s="230"/>
      <c r="H30" s="851" t="str">
        <f t="shared" si="0"/>
        <v/>
      </c>
      <c r="I30" s="227" t="str">
        <f t="shared" si="1"/>
        <v/>
      </c>
      <c r="J30" s="851" t="str">
        <f t="shared" si="2"/>
        <v/>
      </c>
      <c r="K30" s="231"/>
      <c r="L30" s="231"/>
      <c r="M30" s="231"/>
      <c r="N30" s="231"/>
      <c r="O30" s="852">
        <f t="shared" si="3"/>
        <v>0</v>
      </c>
    </row>
    <row r="31" spans="1:15" s="232" customFormat="1" ht="13.5" customHeight="1">
      <c r="A31" s="227">
        <v>16</v>
      </c>
      <c r="B31" s="504"/>
      <c r="C31" s="990"/>
      <c r="D31" s="991"/>
      <c r="E31" s="234"/>
      <c r="F31" s="229"/>
      <c r="G31" s="230"/>
      <c r="H31" s="851" t="str">
        <f t="shared" si="0"/>
        <v/>
      </c>
      <c r="I31" s="227" t="str">
        <f t="shared" si="1"/>
        <v/>
      </c>
      <c r="J31" s="851" t="str">
        <f t="shared" si="2"/>
        <v/>
      </c>
      <c r="K31" s="231"/>
      <c r="L31" s="231"/>
      <c r="M31" s="231"/>
      <c r="N31" s="231"/>
      <c r="O31" s="852">
        <f t="shared" si="3"/>
        <v>0</v>
      </c>
    </row>
    <row r="32" spans="1:15" s="232" customFormat="1" ht="13.5" customHeight="1">
      <c r="A32" s="227">
        <v>17</v>
      </c>
      <c r="B32" s="504"/>
      <c r="C32" s="990"/>
      <c r="D32" s="991"/>
      <c r="E32" s="234"/>
      <c r="F32" s="229"/>
      <c r="G32" s="230"/>
      <c r="H32" s="851" t="str">
        <f t="shared" si="0"/>
        <v/>
      </c>
      <c r="I32" s="227" t="str">
        <f t="shared" si="1"/>
        <v/>
      </c>
      <c r="J32" s="851" t="str">
        <f t="shared" si="2"/>
        <v/>
      </c>
      <c r="K32" s="231"/>
      <c r="L32" s="231"/>
      <c r="M32" s="231"/>
      <c r="N32" s="231"/>
      <c r="O32" s="852">
        <f t="shared" si="3"/>
        <v>0</v>
      </c>
    </row>
    <row r="33" spans="1:15" s="232" customFormat="1" ht="13.5" customHeight="1">
      <c r="A33" s="227">
        <v>18</v>
      </c>
      <c r="B33" s="504"/>
      <c r="C33" s="990"/>
      <c r="D33" s="991"/>
      <c r="E33" s="234"/>
      <c r="F33" s="229"/>
      <c r="G33" s="230"/>
      <c r="H33" s="851" t="str">
        <f t="shared" si="0"/>
        <v/>
      </c>
      <c r="I33" s="227" t="str">
        <f t="shared" si="1"/>
        <v/>
      </c>
      <c r="J33" s="851" t="str">
        <f t="shared" si="2"/>
        <v/>
      </c>
      <c r="K33" s="231"/>
      <c r="L33" s="231"/>
      <c r="M33" s="231"/>
      <c r="N33" s="231"/>
      <c r="O33" s="852">
        <f t="shared" si="3"/>
        <v>0</v>
      </c>
    </row>
    <row r="34" spans="1:15" s="232" customFormat="1" ht="13.5" customHeight="1">
      <c r="A34" s="227">
        <v>19</v>
      </c>
      <c r="B34" s="504"/>
      <c r="C34" s="990"/>
      <c r="D34" s="991"/>
      <c r="E34" s="234"/>
      <c r="F34" s="229"/>
      <c r="G34" s="230"/>
      <c r="H34" s="851" t="str">
        <f t="shared" si="0"/>
        <v/>
      </c>
      <c r="I34" s="227" t="str">
        <f t="shared" si="1"/>
        <v/>
      </c>
      <c r="J34" s="851" t="str">
        <f t="shared" si="2"/>
        <v/>
      </c>
      <c r="K34" s="231"/>
      <c r="L34" s="231"/>
      <c r="M34" s="231"/>
      <c r="N34" s="231"/>
      <c r="O34" s="852">
        <f t="shared" si="3"/>
        <v>0</v>
      </c>
    </row>
    <row r="35" spans="1:15" s="232" customFormat="1" ht="13.5" customHeight="1">
      <c r="A35" s="227">
        <v>20</v>
      </c>
      <c r="B35" s="504"/>
      <c r="C35" s="990"/>
      <c r="D35" s="991"/>
      <c r="E35" s="234"/>
      <c r="F35" s="229"/>
      <c r="G35" s="230"/>
      <c r="H35" s="851" t="str">
        <f t="shared" si="0"/>
        <v/>
      </c>
      <c r="I35" s="227" t="str">
        <f t="shared" si="1"/>
        <v/>
      </c>
      <c r="J35" s="851" t="str">
        <f t="shared" si="2"/>
        <v/>
      </c>
      <c r="K35" s="231"/>
      <c r="L35" s="231"/>
      <c r="M35" s="231"/>
      <c r="N35" s="231"/>
      <c r="O35" s="852">
        <f t="shared" si="3"/>
        <v>0</v>
      </c>
    </row>
    <row r="36" spans="1:15" s="232" customFormat="1" ht="13.5" customHeight="1">
      <c r="A36" s="227">
        <v>21</v>
      </c>
      <c r="B36" s="504"/>
      <c r="C36" s="990"/>
      <c r="D36" s="991"/>
      <c r="E36" s="234"/>
      <c r="F36" s="229"/>
      <c r="G36" s="230"/>
      <c r="H36" s="851" t="str">
        <f t="shared" si="0"/>
        <v/>
      </c>
      <c r="I36" s="227" t="str">
        <f t="shared" si="1"/>
        <v/>
      </c>
      <c r="J36" s="851" t="str">
        <f t="shared" si="2"/>
        <v/>
      </c>
      <c r="K36" s="231"/>
      <c r="L36" s="231"/>
      <c r="M36" s="231"/>
      <c r="N36" s="231"/>
      <c r="O36" s="852">
        <f t="shared" si="3"/>
        <v>0</v>
      </c>
    </row>
    <row r="37" spans="1:15" s="232" customFormat="1" ht="13.5" customHeight="1">
      <c r="A37" s="227">
        <v>22</v>
      </c>
      <c r="B37" s="504"/>
      <c r="C37" s="990"/>
      <c r="D37" s="991"/>
      <c r="E37" s="234"/>
      <c r="F37" s="229"/>
      <c r="G37" s="230"/>
      <c r="H37" s="851" t="str">
        <f t="shared" si="0"/>
        <v/>
      </c>
      <c r="I37" s="227" t="str">
        <f t="shared" si="1"/>
        <v/>
      </c>
      <c r="J37" s="851" t="str">
        <f t="shared" si="2"/>
        <v/>
      </c>
      <c r="K37" s="231"/>
      <c r="L37" s="231"/>
      <c r="M37" s="231"/>
      <c r="N37" s="231"/>
      <c r="O37" s="852">
        <f t="shared" si="3"/>
        <v>0</v>
      </c>
    </row>
    <row r="38" spans="1:15" s="232" customFormat="1" ht="13.5" customHeight="1">
      <c r="A38" s="227">
        <v>23</v>
      </c>
      <c r="B38" s="504"/>
      <c r="C38" s="990"/>
      <c r="D38" s="991"/>
      <c r="E38" s="234"/>
      <c r="F38" s="229"/>
      <c r="G38" s="230"/>
      <c r="H38" s="851" t="str">
        <f t="shared" si="0"/>
        <v/>
      </c>
      <c r="I38" s="227" t="str">
        <f t="shared" si="1"/>
        <v/>
      </c>
      <c r="J38" s="851" t="str">
        <f t="shared" si="2"/>
        <v/>
      </c>
      <c r="K38" s="231"/>
      <c r="L38" s="231"/>
      <c r="M38" s="231"/>
      <c r="N38" s="231"/>
      <c r="O38" s="852">
        <f t="shared" si="3"/>
        <v>0</v>
      </c>
    </row>
    <row r="39" spans="1:15" s="232" customFormat="1" ht="13.5" customHeight="1">
      <c r="A39" s="227">
        <v>24</v>
      </c>
      <c r="B39" s="504"/>
      <c r="C39" s="990"/>
      <c r="D39" s="991"/>
      <c r="E39" s="234"/>
      <c r="F39" s="229"/>
      <c r="G39" s="230"/>
      <c r="H39" s="851" t="str">
        <f t="shared" si="0"/>
        <v/>
      </c>
      <c r="I39" s="227" t="str">
        <f t="shared" si="1"/>
        <v/>
      </c>
      <c r="J39" s="851" t="str">
        <f t="shared" si="2"/>
        <v/>
      </c>
      <c r="K39" s="231"/>
      <c r="L39" s="231"/>
      <c r="M39" s="231"/>
      <c r="N39" s="231"/>
      <c r="O39" s="852">
        <f t="shared" si="3"/>
        <v>0</v>
      </c>
    </row>
    <row r="40" spans="1:15" s="232" customFormat="1" ht="13.5" customHeight="1">
      <c r="A40" s="227">
        <v>25</v>
      </c>
      <c r="B40" s="504"/>
      <c r="C40" s="990"/>
      <c r="D40" s="991"/>
      <c r="E40" s="234"/>
      <c r="F40" s="229"/>
      <c r="G40" s="230"/>
      <c r="H40" s="851" t="str">
        <f t="shared" si="0"/>
        <v/>
      </c>
      <c r="I40" s="227" t="str">
        <f t="shared" si="1"/>
        <v/>
      </c>
      <c r="J40" s="851" t="str">
        <f t="shared" si="2"/>
        <v/>
      </c>
      <c r="K40" s="231"/>
      <c r="L40" s="231"/>
      <c r="M40" s="231"/>
      <c r="N40" s="231"/>
      <c r="O40" s="852">
        <f t="shared" si="3"/>
        <v>0</v>
      </c>
    </row>
    <row r="41" spans="1:15" s="232" customFormat="1" ht="13.5" customHeight="1">
      <c r="A41" s="227">
        <v>26</v>
      </c>
      <c r="B41" s="504"/>
      <c r="C41" s="990"/>
      <c r="D41" s="991"/>
      <c r="E41" s="234"/>
      <c r="F41" s="229"/>
      <c r="G41" s="230"/>
      <c r="H41" s="851" t="str">
        <f t="shared" si="0"/>
        <v/>
      </c>
      <c r="I41" s="227" t="str">
        <f t="shared" si="1"/>
        <v/>
      </c>
      <c r="J41" s="851" t="str">
        <f t="shared" si="2"/>
        <v/>
      </c>
      <c r="K41" s="231"/>
      <c r="L41" s="231"/>
      <c r="M41" s="231"/>
      <c r="N41" s="231"/>
      <c r="O41" s="852">
        <f t="shared" si="3"/>
        <v>0</v>
      </c>
    </row>
    <row r="42" spans="1:15" s="232" customFormat="1" ht="13.5" customHeight="1">
      <c r="A42" s="227">
        <v>27</v>
      </c>
      <c r="B42" s="504"/>
      <c r="C42" s="990"/>
      <c r="D42" s="991"/>
      <c r="E42" s="234"/>
      <c r="F42" s="229"/>
      <c r="G42" s="230"/>
      <c r="H42" s="851" t="str">
        <f t="shared" si="0"/>
        <v/>
      </c>
      <c r="I42" s="227" t="str">
        <f t="shared" si="1"/>
        <v/>
      </c>
      <c r="J42" s="851" t="str">
        <f t="shared" si="2"/>
        <v/>
      </c>
      <c r="K42" s="231"/>
      <c r="L42" s="231"/>
      <c r="M42" s="231"/>
      <c r="N42" s="231"/>
      <c r="O42" s="852">
        <f t="shared" si="3"/>
        <v>0</v>
      </c>
    </row>
    <row r="43" spans="1:15" s="232" customFormat="1" ht="13.5" customHeight="1">
      <c r="A43" s="227">
        <v>28</v>
      </c>
      <c r="B43" s="504"/>
      <c r="C43" s="990"/>
      <c r="D43" s="991"/>
      <c r="E43" s="234"/>
      <c r="F43" s="229"/>
      <c r="G43" s="230"/>
      <c r="H43" s="851" t="str">
        <f t="shared" si="0"/>
        <v/>
      </c>
      <c r="I43" s="227" t="str">
        <f t="shared" si="1"/>
        <v/>
      </c>
      <c r="J43" s="851" t="str">
        <f t="shared" si="2"/>
        <v/>
      </c>
      <c r="K43" s="231"/>
      <c r="L43" s="231"/>
      <c r="M43" s="231"/>
      <c r="N43" s="231"/>
      <c r="O43" s="852">
        <f t="shared" si="3"/>
        <v>0</v>
      </c>
    </row>
    <row r="44" spans="1:15" s="232" customFormat="1" ht="13.5" customHeight="1">
      <c r="A44" s="227">
        <v>29</v>
      </c>
      <c r="B44" s="504"/>
      <c r="C44" s="990"/>
      <c r="D44" s="991"/>
      <c r="E44" s="234"/>
      <c r="F44" s="229"/>
      <c r="G44" s="230"/>
      <c r="H44" s="851" t="str">
        <f t="shared" si="0"/>
        <v/>
      </c>
      <c r="I44" s="227" t="str">
        <f t="shared" si="1"/>
        <v/>
      </c>
      <c r="J44" s="851" t="str">
        <f t="shared" si="2"/>
        <v/>
      </c>
      <c r="K44" s="231"/>
      <c r="L44" s="231"/>
      <c r="M44" s="231"/>
      <c r="N44" s="231"/>
      <c r="O44" s="852">
        <f t="shared" si="3"/>
        <v>0</v>
      </c>
    </row>
    <row r="45" spans="1:15" s="232" customFormat="1" ht="13.5" customHeight="1">
      <c r="A45" s="227">
        <v>30</v>
      </c>
      <c r="B45" s="504"/>
      <c r="C45" s="990"/>
      <c r="D45" s="991"/>
      <c r="E45" s="234"/>
      <c r="F45" s="229"/>
      <c r="G45" s="230"/>
      <c r="H45" s="851" t="str">
        <f t="shared" si="0"/>
        <v/>
      </c>
      <c r="I45" s="227" t="str">
        <f t="shared" si="1"/>
        <v/>
      </c>
      <c r="J45" s="851" t="str">
        <f t="shared" si="2"/>
        <v/>
      </c>
      <c r="K45" s="231"/>
      <c r="L45" s="231"/>
      <c r="M45" s="231"/>
      <c r="N45" s="231"/>
      <c r="O45" s="852">
        <f t="shared" si="3"/>
        <v>0</v>
      </c>
    </row>
    <row r="46" spans="1:15" s="232" customFormat="1" ht="13.5" customHeight="1">
      <c r="A46" s="227">
        <v>31</v>
      </c>
      <c r="B46" s="504"/>
      <c r="C46" s="990"/>
      <c r="D46" s="991"/>
      <c r="E46" s="234"/>
      <c r="F46" s="229"/>
      <c r="G46" s="230"/>
      <c r="H46" s="851" t="str">
        <f t="shared" si="0"/>
        <v/>
      </c>
      <c r="I46" s="227" t="str">
        <f t="shared" si="1"/>
        <v/>
      </c>
      <c r="J46" s="851" t="str">
        <f t="shared" si="2"/>
        <v/>
      </c>
      <c r="K46" s="231"/>
      <c r="L46" s="231"/>
      <c r="M46" s="231"/>
      <c r="N46" s="231"/>
      <c r="O46" s="852">
        <f t="shared" si="3"/>
        <v>0</v>
      </c>
    </row>
    <row r="47" spans="1:15" s="232" customFormat="1" ht="13.5" customHeight="1">
      <c r="A47" s="227">
        <v>32</v>
      </c>
      <c r="B47" s="504"/>
      <c r="C47" s="990"/>
      <c r="D47" s="991"/>
      <c r="E47" s="234"/>
      <c r="F47" s="229"/>
      <c r="G47" s="230"/>
      <c r="H47" s="851" t="str">
        <f t="shared" si="0"/>
        <v/>
      </c>
      <c r="I47" s="227" t="str">
        <f t="shared" si="1"/>
        <v/>
      </c>
      <c r="J47" s="851" t="str">
        <f t="shared" si="2"/>
        <v/>
      </c>
      <c r="K47" s="231"/>
      <c r="L47" s="231"/>
      <c r="M47" s="231"/>
      <c r="N47" s="231"/>
      <c r="O47" s="852">
        <f t="shared" si="3"/>
        <v>0</v>
      </c>
    </row>
    <row r="48" spans="1:15" s="232" customFormat="1" ht="13.5" customHeight="1">
      <c r="A48" s="227">
        <v>33</v>
      </c>
      <c r="B48" s="504"/>
      <c r="C48" s="990"/>
      <c r="D48" s="991"/>
      <c r="E48" s="234"/>
      <c r="F48" s="229"/>
      <c r="G48" s="230"/>
      <c r="H48" s="851" t="str">
        <f t="shared" si="0"/>
        <v/>
      </c>
      <c r="I48" s="227" t="str">
        <f t="shared" si="1"/>
        <v/>
      </c>
      <c r="J48" s="851" t="str">
        <f t="shared" si="2"/>
        <v/>
      </c>
      <c r="K48" s="231"/>
      <c r="L48" s="231"/>
      <c r="M48" s="231"/>
      <c r="N48" s="231"/>
      <c r="O48" s="852">
        <f t="shared" si="3"/>
        <v>0</v>
      </c>
    </row>
    <row r="49" spans="1:15" s="232" customFormat="1" ht="13.5" customHeight="1">
      <c r="A49" s="227">
        <v>34</v>
      </c>
      <c r="B49" s="504"/>
      <c r="C49" s="990"/>
      <c r="D49" s="991"/>
      <c r="E49" s="234"/>
      <c r="F49" s="229"/>
      <c r="G49" s="230"/>
      <c r="H49" s="851" t="str">
        <f t="shared" si="0"/>
        <v/>
      </c>
      <c r="I49" s="227" t="str">
        <f t="shared" si="1"/>
        <v/>
      </c>
      <c r="J49" s="851" t="str">
        <f t="shared" si="2"/>
        <v/>
      </c>
      <c r="K49" s="231"/>
      <c r="L49" s="231"/>
      <c r="M49" s="231"/>
      <c r="N49" s="231"/>
      <c r="O49" s="852">
        <f t="shared" si="3"/>
        <v>0</v>
      </c>
    </row>
    <row r="50" spans="1:15" s="232" customFormat="1" ht="13.5" customHeight="1">
      <c r="A50" s="227">
        <v>35</v>
      </c>
      <c r="B50" s="504"/>
      <c r="C50" s="990"/>
      <c r="D50" s="991"/>
      <c r="E50" s="234"/>
      <c r="F50" s="229"/>
      <c r="G50" s="230"/>
      <c r="H50" s="851" t="str">
        <f t="shared" si="0"/>
        <v/>
      </c>
      <c r="I50" s="227" t="str">
        <f t="shared" si="1"/>
        <v/>
      </c>
      <c r="J50" s="851" t="str">
        <f t="shared" si="2"/>
        <v/>
      </c>
      <c r="K50" s="231"/>
      <c r="L50" s="231"/>
      <c r="M50" s="231"/>
      <c r="N50" s="231"/>
      <c r="O50" s="852">
        <f t="shared" si="3"/>
        <v>0</v>
      </c>
    </row>
    <row r="51" spans="1:15" s="232" customFormat="1" ht="13.5" customHeight="1">
      <c r="A51" s="227">
        <v>36</v>
      </c>
      <c r="B51" s="504"/>
      <c r="C51" s="990"/>
      <c r="D51" s="991"/>
      <c r="E51" s="234"/>
      <c r="F51" s="229"/>
      <c r="G51" s="230"/>
      <c r="H51" s="851" t="str">
        <f t="shared" si="0"/>
        <v/>
      </c>
      <c r="I51" s="227" t="str">
        <f t="shared" si="1"/>
        <v/>
      </c>
      <c r="J51" s="851" t="str">
        <f t="shared" si="2"/>
        <v/>
      </c>
      <c r="K51" s="231"/>
      <c r="L51" s="231"/>
      <c r="M51" s="231"/>
      <c r="N51" s="231"/>
      <c r="O51" s="852">
        <f t="shared" si="3"/>
        <v>0</v>
      </c>
    </row>
    <row r="52" spans="1:15" s="232" customFormat="1" ht="13.5" customHeight="1">
      <c r="A52" s="227">
        <v>37</v>
      </c>
      <c r="B52" s="504"/>
      <c r="C52" s="990"/>
      <c r="D52" s="991"/>
      <c r="E52" s="234"/>
      <c r="F52" s="229"/>
      <c r="G52" s="230"/>
      <c r="H52" s="851" t="str">
        <f t="shared" si="0"/>
        <v/>
      </c>
      <c r="I52" s="227" t="str">
        <f t="shared" si="1"/>
        <v/>
      </c>
      <c r="J52" s="851" t="str">
        <f t="shared" si="2"/>
        <v/>
      </c>
      <c r="K52" s="231"/>
      <c r="L52" s="231"/>
      <c r="M52" s="231"/>
      <c r="N52" s="231"/>
      <c r="O52" s="852">
        <f t="shared" si="3"/>
        <v>0</v>
      </c>
    </row>
    <row r="53" spans="1:15" s="232" customFormat="1" ht="13.5" customHeight="1">
      <c r="A53" s="227">
        <v>38</v>
      </c>
      <c r="B53" s="504"/>
      <c r="C53" s="990"/>
      <c r="D53" s="991"/>
      <c r="E53" s="234"/>
      <c r="F53" s="229"/>
      <c r="G53" s="230"/>
      <c r="H53" s="851" t="str">
        <f t="shared" si="0"/>
        <v/>
      </c>
      <c r="I53" s="227" t="str">
        <f t="shared" si="1"/>
        <v/>
      </c>
      <c r="J53" s="851" t="str">
        <f t="shared" si="2"/>
        <v/>
      </c>
      <c r="K53" s="231"/>
      <c r="L53" s="231"/>
      <c r="M53" s="231"/>
      <c r="N53" s="231"/>
      <c r="O53" s="852">
        <f t="shared" si="3"/>
        <v>0</v>
      </c>
    </row>
    <row r="54" spans="1:15" s="232" customFormat="1" ht="13.5" customHeight="1">
      <c r="A54" s="227">
        <v>39</v>
      </c>
      <c r="B54" s="504"/>
      <c r="C54" s="990"/>
      <c r="D54" s="991"/>
      <c r="E54" s="234"/>
      <c r="F54" s="229"/>
      <c r="G54" s="230"/>
      <c r="H54" s="851" t="str">
        <f t="shared" si="0"/>
        <v/>
      </c>
      <c r="I54" s="227" t="str">
        <f t="shared" si="1"/>
        <v/>
      </c>
      <c r="J54" s="851" t="str">
        <f t="shared" si="2"/>
        <v/>
      </c>
      <c r="K54" s="231"/>
      <c r="L54" s="231"/>
      <c r="M54" s="231"/>
      <c r="N54" s="231"/>
      <c r="O54" s="852">
        <f t="shared" si="3"/>
        <v>0</v>
      </c>
    </row>
    <row r="55" spans="1:15" s="232" customFormat="1" ht="13.5" customHeight="1">
      <c r="A55" s="227">
        <v>40</v>
      </c>
      <c r="B55" s="504"/>
      <c r="C55" s="990"/>
      <c r="D55" s="991"/>
      <c r="E55" s="234"/>
      <c r="F55" s="229"/>
      <c r="G55" s="230"/>
      <c r="H55" s="851" t="str">
        <f t="shared" si="0"/>
        <v/>
      </c>
      <c r="I55" s="227" t="str">
        <f t="shared" si="1"/>
        <v/>
      </c>
      <c r="J55" s="851" t="str">
        <f t="shared" si="2"/>
        <v/>
      </c>
      <c r="K55" s="231"/>
      <c r="L55" s="231"/>
      <c r="M55" s="231"/>
      <c r="N55" s="231"/>
      <c r="O55" s="852">
        <f t="shared" si="3"/>
        <v>0</v>
      </c>
    </row>
    <row r="56" spans="1:15" s="232" customFormat="1" ht="13.5" customHeight="1">
      <c r="A56" s="227">
        <v>41</v>
      </c>
      <c r="B56" s="504"/>
      <c r="C56" s="990"/>
      <c r="D56" s="991"/>
      <c r="E56" s="234"/>
      <c r="F56" s="229"/>
      <c r="G56" s="230"/>
      <c r="H56" s="851" t="str">
        <f t="shared" si="0"/>
        <v/>
      </c>
      <c r="I56" s="227" t="str">
        <f t="shared" si="1"/>
        <v/>
      </c>
      <c r="J56" s="851" t="str">
        <f t="shared" si="2"/>
        <v/>
      </c>
      <c r="K56" s="231"/>
      <c r="L56" s="231"/>
      <c r="M56" s="231"/>
      <c r="N56" s="231"/>
      <c r="O56" s="852">
        <f t="shared" si="3"/>
        <v>0</v>
      </c>
    </row>
    <row r="57" spans="1:15" s="232" customFormat="1" ht="13.5" customHeight="1">
      <c r="A57" s="227">
        <v>42</v>
      </c>
      <c r="B57" s="504"/>
      <c r="C57" s="990"/>
      <c r="D57" s="991"/>
      <c r="E57" s="234"/>
      <c r="F57" s="229"/>
      <c r="G57" s="230"/>
      <c r="H57" s="851" t="str">
        <f t="shared" si="0"/>
        <v/>
      </c>
      <c r="I57" s="227" t="str">
        <f t="shared" si="1"/>
        <v/>
      </c>
      <c r="J57" s="851" t="str">
        <f t="shared" si="2"/>
        <v/>
      </c>
      <c r="K57" s="231"/>
      <c r="L57" s="231"/>
      <c r="M57" s="231"/>
      <c r="N57" s="231"/>
      <c r="O57" s="852">
        <f t="shared" si="3"/>
        <v>0</v>
      </c>
    </row>
    <row r="58" spans="1:15" s="232" customFormat="1" ht="13.5" customHeight="1">
      <c r="A58" s="227">
        <v>43</v>
      </c>
      <c r="B58" s="504"/>
      <c r="C58" s="990"/>
      <c r="D58" s="991"/>
      <c r="E58" s="234"/>
      <c r="F58" s="229"/>
      <c r="G58" s="230"/>
      <c r="H58" s="851" t="str">
        <f t="shared" si="0"/>
        <v/>
      </c>
      <c r="I58" s="227" t="str">
        <f t="shared" si="1"/>
        <v/>
      </c>
      <c r="J58" s="851" t="str">
        <f t="shared" si="2"/>
        <v/>
      </c>
      <c r="K58" s="231"/>
      <c r="L58" s="231"/>
      <c r="M58" s="231"/>
      <c r="N58" s="231"/>
      <c r="O58" s="852">
        <f t="shared" si="3"/>
        <v>0</v>
      </c>
    </row>
    <row r="59" spans="1:15" s="232" customFormat="1" ht="13.5" customHeight="1">
      <c r="A59" s="227">
        <v>44</v>
      </c>
      <c r="B59" s="504"/>
      <c r="C59" s="990"/>
      <c r="D59" s="991"/>
      <c r="E59" s="234"/>
      <c r="F59" s="229"/>
      <c r="G59" s="230"/>
      <c r="H59" s="851" t="str">
        <f t="shared" si="0"/>
        <v/>
      </c>
      <c r="I59" s="227" t="str">
        <f t="shared" si="1"/>
        <v/>
      </c>
      <c r="J59" s="851" t="str">
        <f t="shared" si="2"/>
        <v/>
      </c>
      <c r="K59" s="231"/>
      <c r="L59" s="231"/>
      <c r="M59" s="231"/>
      <c r="N59" s="231"/>
      <c r="O59" s="852">
        <f t="shared" si="3"/>
        <v>0</v>
      </c>
    </row>
    <row r="60" spans="1:15" s="232" customFormat="1" ht="13.5" customHeight="1">
      <c r="A60" s="227">
        <v>45</v>
      </c>
      <c r="B60" s="504"/>
      <c r="C60" s="990"/>
      <c r="D60" s="991"/>
      <c r="E60" s="234"/>
      <c r="F60" s="229"/>
      <c r="G60" s="230"/>
      <c r="H60" s="851" t="str">
        <f t="shared" si="0"/>
        <v/>
      </c>
      <c r="I60" s="227" t="str">
        <f t="shared" si="1"/>
        <v/>
      </c>
      <c r="J60" s="851" t="str">
        <f t="shared" si="2"/>
        <v/>
      </c>
      <c r="K60" s="231"/>
      <c r="L60" s="231"/>
      <c r="M60" s="231"/>
      <c r="N60" s="231"/>
      <c r="O60" s="852">
        <f t="shared" si="3"/>
        <v>0</v>
      </c>
    </row>
    <row r="61" spans="1:15" s="232" customFormat="1" ht="13.5" customHeight="1">
      <c r="A61" s="227">
        <v>46</v>
      </c>
      <c r="B61" s="504"/>
      <c r="C61" s="990"/>
      <c r="D61" s="991"/>
      <c r="E61" s="234"/>
      <c r="F61" s="229"/>
      <c r="G61" s="230"/>
      <c r="H61" s="851" t="str">
        <f t="shared" si="0"/>
        <v/>
      </c>
      <c r="I61" s="227" t="str">
        <f t="shared" si="1"/>
        <v/>
      </c>
      <c r="J61" s="851" t="str">
        <f t="shared" si="2"/>
        <v/>
      </c>
      <c r="K61" s="231"/>
      <c r="L61" s="231"/>
      <c r="M61" s="231"/>
      <c r="N61" s="231"/>
      <c r="O61" s="852">
        <f t="shared" si="3"/>
        <v>0</v>
      </c>
    </row>
    <row r="62" spans="1:15" s="232" customFormat="1" ht="13.5" customHeight="1">
      <c r="A62" s="227">
        <v>47</v>
      </c>
      <c r="B62" s="504"/>
      <c r="C62" s="990"/>
      <c r="D62" s="991"/>
      <c r="E62" s="234"/>
      <c r="F62" s="229"/>
      <c r="G62" s="230"/>
      <c r="H62" s="851" t="str">
        <f t="shared" si="0"/>
        <v/>
      </c>
      <c r="I62" s="227" t="str">
        <f t="shared" si="1"/>
        <v/>
      </c>
      <c r="J62" s="851" t="str">
        <f t="shared" si="2"/>
        <v/>
      </c>
      <c r="K62" s="231"/>
      <c r="L62" s="231"/>
      <c r="M62" s="231"/>
      <c r="N62" s="231"/>
      <c r="O62" s="852">
        <f t="shared" si="3"/>
        <v>0</v>
      </c>
    </row>
    <row r="63" spans="1:15" s="232" customFormat="1" ht="13.5" customHeight="1">
      <c r="A63" s="227">
        <v>48</v>
      </c>
      <c r="B63" s="504"/>
      <c r="C63" s="990"/>
      <c r="D63" s="991"/>
      <c r="E63" s="234"/>
      <c r="F63" s="229"/>
      <c r="G63" s="230"/>
      <c r="H63" s="851" t="str">
        <f t="shared" si="0"/>
        <v/>
      </c>
      <c r="I63" s="227" t="str">
        <f t="shared" si="1"/>
        <v/>
      </c>
      <c r="J63" s="851" t="str">
        <f t="shared" si="2"/>
        <v/>
      </c>
      <c r="K63" s="231"/>
      <c r="L63" s="231"/>
      <c r="M63" s="231"/>
      <c r="N63" s="231"/>
      <c r="O63" s="852">
        <f t="shared" si="3"/>
        <v>0</v>
      </c>
    </row>
    <row r="64" spans="1:15" s="232" customFormat="1" ht="13.5" customHeight="1">
      <c r="A64" s="227">
        <v>49</v>
      </c>
      <c r="B64" s="504"/>
      <c r="C64" s="990"/>
      <c r="D64" s="991"/>
      <c r="E64" s="234"/>
      <c r="F64" s="229"/>
      <c r="G64" s="230"/>
      <c r="H64" s="851" t="str">
        <f t="shared" si="0"/>
        <v/>
      </c>
      <c r="I64" s="227" t="str">
        <f t="shared" si="1"/>
        <v/>
      </c>
      <c r="J64" s="851" t="str">
        <f t="shared" si="2"/>
        <v/>
      </c>
      <c r="K64" s="231"/>
      <c r="L64" s="231"/>
      <c r="M64" s="231"/>
      <c r="N64" s="231"/>
      <c r="O64" s="852">
        <f t="shared" si="3"/>
        <v>0</v>
      </c>
    </row>
    <row r="65" spans="1:15" s="232" customFormat="1" ht="13.5" customHeight="1">
      <c r="A65" s="227">
        <v>50</v>
      </c>
      <c r="B65" s="504"/>
      <c r="C65" s="990"/>
      <c r="D65" s="991"/>
      <c r="E65" s="234"/>
      <c r="F65" s="229"/>
      <c r="G65" s="230"/>
      <c r="H65" s="851" t="str">
        <f t="shared" si="0"/>
        <v/>
      </c>
      <c r="I65" s="227" t="str">
        <f t="shared" si="1"/>
        <v/>
      </c>
      <c r="J65" s="851" t="str">
        <f t="shared" si="2"/>
        <v/>
      </c>
      <c r="K65" s="231"/>
      <c r="L65" s="231"/>
      <c r="M65" s="231"/>
      <c r="N65" s="231"/>
      <c r="O65" s="852">
        <f t="shared" si="3"/>
        <v>0</v>
      </c>
    </row>
    <row r="66" spans="1:15" s="232" customFormat="1" ht="13.5" customHeight="1">
      <c r="A66" s="227">
        <v>51</v>
      </c>
      <c r="B66" s="504"/>
      <c r="C66" s="990"/>
      <c r="D66" s="991"/>
      <c r="E66" s="234"/>
      <c r="F66" s="229"/>
      <c r="G66" s="230"/>
      <c r="H66" s="851" t="str">
        <f t="shared" si="0"/>
        <v/>
      </c>
      <c r="I66" s="227" t="str">
        <f t="shared" si="1"/>
        <v/>
      </c>
      <c r="J66" s="851" t="str">
        <f t="shared" si="2"/>
        <v/>
      </c>
      <c r="K66" s="231"/>
      <c r="L66" s="231"/>
      <c r="M66" s="231"/>
      <c r="N66" s="231"/>
      <c r="O66" s="852">
        <f t="shared" si="3"/>
        <v>0</v>
      </c>
    </row>
    <row r="67" spans="1:15" s="232" customFormat="1" ht="13.5" customHeight="1">
      <c r="A67" s="227">
        <v>52</v>
      </c>
      <c r="B67" s="504"/>
      <c r="C67" s="990"/>
      <c r="D67" s="991"/>
      <c r="E67" s="234"/>
      <c r="F67" s="229"/>
      <c r="G67" s="230"/>
      <c r="H67" s="851" t="str">
        <f t="shared" si="0"/>
        <v/>
      </c>
      <c r="I67" s="227" t="str">
        <f t="shared" si="1"/>
        <v/>
      </c>
      <c r="J67" s="851" t="str">
        <f t="shared" si="2"/>
        <v/>
      </c>
      <c r="K67" s="231"/>
      <c r="L67" s="231"/>
      <c r="M67" s="231"/>
      <c r="N67" s="231"/>
      <c r="O67" s="852">
        <f t="shared" si="3"/>
        <v>0</v>
      </c>
    </row>
    <row r="68" spans="1:15" s="232" customFormat="1" ht="13.5" customHeight="1">
      <c r="A68" s="227">
        <v>53</v>
      </c>
      <c r="B68" s="504"/>
      <c r="C68" s="990"/>
      <c r="D68" s="991"/>
      <c r="E68" s="234"/>
      <c r="F68" s="229"/>
      <c r="G68" s="230"/>
      <c r="H68" s="851" t="str">
        <f t="shared" si="0"/>
        <v/>
      </c>
      <c r="I68" s="227" t="str">
        <f t="shared" si="1"/>
        <v/>
      </c>
      <c r="J68" s="851" t="str">
        <f t="shared" si="2"/>
        <v/>
      </c>
      <c r="K68" s="231"/>
      <c r="L68" s="231"/>
      <c r="M68" s="231"/>
      <c r="N68" s="231"/>
      <c r="O68" s="852">
        <f t="shared" si="3"/>
        <v>0</v>
      </c>
    </row>
    <row r="69" spans="1:15" s="232" customFormat="1" ht="13.5" customHeight="1">
      <c r="A69" s="227">
        <v>54</v>
      </c>
      <c r="B69" s="504"/>
      <c r="C69" s="990"/>
      <c r="D69" s="991"/>
      <c r="E69" s="234"/>
      <c r="F69" s="229"/>
      <c r="G69" s="230"/>
      <c r="H69" s="851" t="str">
        <f t="shared" si="0"/>
        <v/>
      </c>
      <c r="I69" s="227" t="str">
        <f t="shared" si="1"/>
        <v/>
      </c>
      <c r="J69" s="851" t="str">
        <f t="shared" si="2"/>
        <v/>
      </c>
      <c r="K69" s="231"/>
      <c r="L69" s="231"/>
      <c r="M69" s="231"/>
      <c r="N69" s="231"/>
      <c r="O69" s="852">
        <f t="shared" si="3"/>
        <v>0</v>
      </c>
    </row>
    <row r="70" spans="1:15" s="232" customFormat="1" ht="13.5" customHeight="1">
      <c r="A70" s="227">
        <v>55</v>
      </c>
      <c r="B70" s="504"/>
      <c r="C70" s="990"/>
      <c r="D70" s="991"/>
      <c r="E70" s="234"/>
      <c r="F70" s="229"/>
      <c r="G70" s="230"/>
      <c r="H70" s="851" t="str">
        <f t="shared" si="0"/>
        <v/>
      </c>
      <c r="I70" s="227" t="str">
        <f t="shared" si="1"/>
        <v/>
      </c>
      <c r="J70" s="851" t="str">
        <f t="shared" si="2"/>
        <v/>
      </c>
      <c r="K70" s="231"/>
      <c r="L70" s="231"/>
      <c r="M70" s="231"/>
      <c r="N70" s="231"/>
      <c r="O70" s="852">
        <f t="shared" si="3"/>
        <v>0</v>
      </c>
    </row>
    <row r="71" spans="1:15" s="232" customFormat="1" ht="13.5" customHeight="1">
      <c r="A71" s="227">
        <v>56</v>
      </c>
      <c r="B71" s="504"/>
      <c r="C71" s="990"/>
      <c r="D71" s="991"/>
      <c r="E71" s="234"/>
      <c r="F71" s="229"/>
      <c r="G71" s="230"/>
      <c r="H71" s="851" t="str">
        <f t="shared" si="0"/>
        <v/>
      </c>
      <c r="I71" s="227" t="str">
        <f t="shared" si="1"/>
        <v/>
      </c>
      <c r="J71" s="851" t="str">
        <f t="shared" si="2"/>
        <v/>
      </c>
      <c r="K71" s="231"/>
      <c r="L71" s="231"/>
      <c r="M71" s="231"/>
      <c r="N71" s="231"/>
      <c r="O71" s="852">
        <f t="shared" si="3"/>
        <v>0</v>
      </c>
    </row>
    <row r="72" spans="1:15" s="232" customFormat="1" ht="13.5" customHeight="1">
      <c r="A72" s="227">
        <v>57</v>
      </c>
      <c r="B72" s="504"/>
      <c r="C72" s="990"/>
      <c r="D72" s="991"/>
      <c r="E72" s="234"/>
      <c r="F72" s="229"/>
      <c r="G72" s="230"/>
      <c r="H72" s="851" t="str">
        <f t="shared" si="0"/>
        <v/>
      </c>
      <c r="I72" s="227" t="str">
        <f t="shared" si="1"/>
        <v/>
      </c>
      <c r="J72" s="851" t="str">
        <f t="shared" si="2"/>
        <v/>
      </c>
      <c r="K72" s="231"/>
      <c r="L72" s="231"/>
      <c r="M72" s="231"/>
      <c r="N72" s="231"/>
      <c r="O72" s="852">
        <f t="shared" si="3"/>
        <v>0</v>
      </c>
    </row>
    <row r="73" spans="1:15" s="232" customFormat="1" ht="13.5" customHeight="1">
      <c r="A73" s="227">
        <v>58</v>
      </c>
      <c r="B73" s="504"/>
      <c r="C73" s="990"/>
      <c r="D73" s="991"/>
      <c r="E73" s="234"/>
      <c r="F73" s="229"/>
      <c r="G73" s="230"/>
      <c r="H73" s="851" t="str">
        <f t="shared" si="0"/>
        <v/>
      </c>
      <c r="I73" s="227" t="str">
        <f t="shared" si="1"/>
        <v/>
      </c>
      <c r="J73" s="851" t="str">
        <f t="shared" si="2"/>
        <v/>
      </c>
      <c r="K73" s="231"/>
      <c r="L73" s="231"/>
      <c r="M73" s="231"/>
      <c r="N73" s="231"/>
      <c r="O73" s="852">
        <f t="shared" si="3"/>
        <v>0</v>
      </c>
    </row>
    <row r="74" spans="1:15" s="232" customFormat="1" ht="13.5" customHeight="1">
      <c r="A74" s="227">
        <v>59</v>
      </c>
      <c r="B74" s="504"/>
      <c r="C74" s="990"/>
      <c r="D74" s="991"/>
      <c r="E74" s="234"/>
      <c r="F74" s="229"/>
      <c r="G74" s="230"/>
      <c r="H74" s="851" t="str">
        <f t="shared" si="0"/>
        <v/>
      </c>
      <c r="I74" s="227" t="str">
        <f t="shared" si="1"/>
        <v/>
      </c>
      <c r="J74" s="851" t="str">
        <f t="shared" si="2"/>
        <v/>
      </c>
      <c r="K74" s="231"/>
      <c r="L74" s="231"/>
      <c r="M74" s="231"/>
      <c r="N74" s="231"/>
      <c r="O74" s="852">
        <f t="shared" si="3"/>
        <v>0</v>
      </c>
    </row>
    <row r="75" spans="1:15" s="232" customFormat="1" ht="13.5" customHeight="1">
      <c r="A75" s="227">
        <v>60</v>
      </c>
      <c r="B75" s="504"/>
      <c r="C75" s="990"/>
      <c r="D75" s="991"/>
      <c r="E75" s="234"/>
      <c r="F75" s="229"/>
      <c r="G75" s="230"/>
      <c r="H75" s="851" t="str">
        <f t="shared" si="0"/>
        <v/>
      </c>
      <c r="I75" s="227" t="str">
        <f t="shared" si="1"/>
        <v/>
      </c>
      <c r="J75" s="851" t="str">
        <f t="shared" si="2"/>
        <v/>
      </c>
      <c r="K75" s="231"/>
      <c r="L75" s="231"/>
      <c r="M75" s="231"/>
      <c r="N75" s="231"/>
      <c r="O75" s="852">
        <f t="shared" si="3"/>
        <v>0</v>
      </c>
    </row>
    <row r="76" spans="1:15" s="232" customFormat="1" ht="13.5" customHeight="1">
      <c r="A76" s="227">
        <v>61</v>
      </c>
      <c r="B76" s="504"/>
      <c r="C76" s="990"/>
      <c r="D76" s="991"/>
      <c r="E76" s="234"/>
      <c r="F76" s="229"/>
      <c r="G76" s="230"/>
      <c r="H76" s="851" t="str">
        <f t="shared" si="0"/>
        <v/>
      </c>
      <c r="I76" s="227" t="str">
        <f t="shared" si="1"/>
        <v/>
      </c>
      <c r="J76" s="851" t="str">
        <f t="shared" si="2"/>
        <v/>
      </c>
      <c r="K76" s="231"/>
      <c r="L76" s="231"/>
      <c r="M76" s="231"/>
      <c r="N76" s="231"/>
      <c r="O76" s="852">
        <f t="shared" si="3"/>
        <v>0</v>
      </c>
    </row>
    <row r="77" spans="1:15" s="232" customFormat="1" ht="13.5" customHeight="1">
      <c r="A77" s="227">
        <v>62</v>
      </c>
      <c r="B77" s="504"/>
      <c r="C77" s="990"/>
      <c r="D77" s="991"/>
      <c r="E77" s="234"/>
      <c r="F77" s="229"/>
      <c r="G77" s="230"/>
      <c r="H77" s="851" t="str">
        <f t="shared" si="0"/>
        <v/>
      </c>
      <c r="I77" s="227" t="str">
        <f t="shared" si="1"/>
        <v/>
      </c>
      <c r="J77" s="851" t="str">
        <f t="shared" si="2"/>
        <v/>
      </c>
      <c r="K77" s="231"/>
      <c r="L77" s="231"/>
      <c r="M77" s="231"/>
      <c r="N77" s="231"/>
      <c r="O77" s="852">
        <f t="shared" si="3"/>
        <v>0</v>
      </c>
    </row>
    <row r="78" spans="1:15" s="232" customFormat="1" ht="13.5" customHeight="1">
      <c r="A78" s="227">
        <v>63</v>
      </c>
      <c r="B78" s="504"/>
      <c r="C78" s="990"/>
      <c r="D78" s="991"/>
      <c r="E78" s="234"/>
      <c r="F78" s="229"/>
      <c r="G78" s="230"/>
      <c r="H78" s="851" t="str">
        <f t="shared" si="0"/>
        <v/>
      </c>
      <c r="I78" s="227" t="str">
        <f t="shared" si="1"/>
        <v/>
      </c>
      <c r="J78" s="851" t="str">
        <f t="shared" si="2"/>
        <v/>
      </c>
      <c r="K78" s="231"/>
      <c r="L78" s="231"/>
      <c r="M78" s="231"/>
      <c r="N78" s="231"/>
      <c r="O78" s="852">
        <f t="shared" si="3"/>
        <v>0</v>
      </c>
    </row>
    <row r="79" spans="1:15" s="232" customFormat="1" ht="13.5" customHeight="1">
      <c r="A79" s="227">
        <v>64</v>
      </c>
      <c r="B79" s="504"/>
      <c r="C79" s="990"/>
      <c r="D79" s="991"/>
      <c r="E79" s="234"/>
      <c r="F79" s="229"/>
      <c r="G79" s="230"/>
      <c r="H79" s="851" t="str">
        <f t="shared" si="0"/>
        <v/>
      </c>
      <c r="I79" s="227" t="str">
        <f t="shared" si="1"/>
        <v/>
      </c>
      <c r="J79" s="851" t="str">
        <f t="shared" si="2"/>
        <v/>
      </c>
      <c r="K79" s="231"/>
      <c r="L79" s="231"/>
      <c r="M79" s="231"/>
      <c r="N79" s="231"/>
      <c r="O79" s="852">
        <f t="shared" si="3"/>
        <v>0</v>
      </c>
    </row>
    <row r="80" spans="1:15" s="232" customFormat="1" ht="13.5" customHeight="1">
      <c r="A80" s="227">
        <v>65</v>
      </c>
      <c r="B80" s="504"/>
      <c r="C80" s="990"/>
      <c r="D80" s="991"/>
      <c r="E80" s="234"/>
      <c r="F80" s="229"/>
      <c r="G80" s="230"/>
      <c r="H80" s="851" t="str">
        <f t="shared" si="0"/>
        <v/>
      </c>
      <c r="I80" s="227" t="str">
        <f t="shared" si="1"/>
        <v/>
      </c>
      <c r="J80" s="851" t="str">
        <f t="shared" si="2"/>
        <v/>
      </c>
      <c r="K80" s="231"/>
      <c r="L80" s="231"/>
      <c r="M80" s="231"/>
      <c r="N80" s="231"/>
      <c r="O80" s="852">
        <f t="shared" si="3"/>
        <v>0</v>
      </c>
    </row>
    <row r="81" spans="1:15" s="232" customFormat="1" ht="13.5" customHeight="1">
      <c r="A81" s="227">
        <v>66</v>
      </c>
      <c r="B81" s="504"/>
      <c r="C81" s="990"/>
      <c r="D81" s="991"/>
      <c r="E81" s="234"/>
      <c r="F81" s="229"/>
      <c r="G81" s="230"/>
      <c r="H81" s="851" t="str">
        <f t="shared" ref="H81:H95" si="4">IF($G81="","",IFERROR(VLOOKUP($G81,$B$115:$C$154,2,0),"*** INVALID REPORT 1 LINE NUMBER ***"))</f>
        <v/>
      </c>
      <c r="I81" s="227" t="str">
        <f t="shared" ref="I81:I95" si="5">IF($G81="","",IFERROR(VLOOKUP($G81,$B$115:$H$154,5,0)," - "))</f>
        <v/>
      </c>
      <c r="J81" s="851" t="str">
        <f t="shared" ref="J81:J95" si="6">IF($G81="","",IFERROR(VLOOKUP($I81,$F$115:$H$154,2,0),"*** INVALID REPORT 1 LINE NUMBER ***"))</f>
        <v/>
      </c>
      <c r="K81" s="231"/>
      <c r="L81" s="231"/>
      <c r="M81" s="231"/>
      <c r="N81" s="231"/>
      <c r="O81" s="852">
        <f t="shared" ref="O81:O95" si="7">SUM(K81:N81)</f>
        <v>0</v>
      </c>
    </row>
    <row r="82" spans="1:15" s="232" customFormat="1" ht="13.5" customHeight="1">
      <c r="A82" s="227">
        <v>67</v>
      </c>
      <c r="B82" s="504"/>
      <c r="C82" s="990"/>
      <c r="D82" s="991"/>
      <c r="E82" s="234"/>
      <c r="F82" s="229"/>
      <c r="G82" s="230"/>
      <c r="H82" s="851" t="str">
        <f t="shared" si="4"/>
        <v/>
      </c>
      <c r="I82" s="227" t="str">
        <f t="shared" si="5"/>
        <v/>
      </c>
      <c r="J82" s="851" t="str">
        <f t="shared" si="6"/>
        <v/>
      </c>
      <c r="K82" s="231"/>
      <c r="L82" s="231"/>
      <c r="M82" s="231"/>
      <c r="N82" s="231"/>
      <c r="O82" s="852">
        <f t="shared" si="7"/>
        <v>0</v>
      </c>
    </row>
    <row r="83" spans="1:15" s="232" customFormat="1" ht="13.5" customHeight="1">
      <c r="A83" s="227">
        <v>68</v>
      </c>
      <c r="B83" s="504"/>
      <c r="C83" s="990"/>
      <c r="D83" s="991"/>
      <c r="E83" s="234"/>
      <c r="F83" s="229"/>
      <c r="G83" s="230"/>
      <c r="H83" s="851" t="str">
        <f t="shared" si="4"/>
        <v/>
      </c>
      <c r="I83" s="227" t="str">
        <f t="shared" si="5"/>
        <v/>
      </c>
      <c r="J83" s="851" t="str">
        <f t="shared" si="6"/>
        <v/>
      </c>
      <c r="K83" s="231"/>
      <c r="L83" s="231"/>
      <c r="M83" s="231"/>
      <c r="N83" s="231"/>
      <c r="O83" s="852">
        <f t="shared" si="7"/>
        <v>0</v>
      </c>
    </row>
    <row r="84" spans="1:15" s="232" customFormat="1" ht="13.5" customHeight="1">
      <c r="A84" s="227">
        <v>69</v>
      </c>
      <c r="B84" s="504"/>
      <c r="C84" s="990"/>
      <c r="D84" s="991"/>
      <c r="E84" s="234"/>
      <c r="F84" s="229"/>
      <c r="G84" s="230"/>
      <c r="H84" s="851" t="str">
        <f t="shared" si="4"/>
        <v/>
      </c>
      <c r="I84" s="227" t="str">
        <f t="shared" si="5"/>
        <v/>
      </c>
      <c r="J84" s="851" t="str">
        <f t="shared" si="6"/>
        <v/>
      </c>
      <c r="K84" s="231"/>
      <c r="L84" s="231"/>
      <c r="M84" s="231"/>
      <c r="N84" s="231"/>
      <c r="O84" s="852">
        <f t="shared" si="7"/>
        <v>0</v>
      </c>
    </row>
    <row r="85" spans="1:15" s="232" customFormat="1" ht="13.5" customHeight="1">
      <c r="A85" s="227">
        <v>70</v>
      </c>
      <c r="B85" s="504"/>
      <c r="C85" s="990"/>
      <c r="D85" s="991"/>
      <c r="E85" s="234"/>
      <c r="F85" s="229"/>
      <c r="G85" s="230"/>
      <c r="H85" s="851" t="str">
        <f t="shared" si="4"/>
        <v/>
      </c>
      <c r="I85" s="227" t="str">
        <f t="shared" si="5"/>
        <v/>
      </c>
      <c r="J85" s="851" t="str">
        <f t="shared" si="6"/>
        <v/>
      </c>
      <c r="K85" s="231"/>
      <c r="L85" s="231"/>
      <c r="M85" s="231"/>
      <c r="N85" s="231"/>
      <c r="O85" s="852">
        <f t="shared" si="7"/>
        <v>0</v>
      </c>
    </row>
    <row r="86" spans="1:15" s="232" customFormat="1" ht="13.5" customHeight="1">
      <c r="A86" s="227">
        <v>71</v>
      </c>
      <c r="B86" s="504"/>
      <c r="C86" s="990"/>
      <c r="D86" s="991"/>
      <c r="E86" s="234"/>
      <c r="F86" s="229"/>
      <c r="G86" s="230"/>
      <c r="H86" s="851" t="str">
        <f t="shared" si="4"/>
        <v/>
      </c>
      <c r="I86" s="227" t="str">
        <f t="shared" si="5"/>
        <v/>
      </c>
      <c r="J86" s="851" t="str">
        <f t="shared" si="6"/>
        <v/>
      </c>
      <c r="K86" s="231"/>
      <c r="L86" s="231"/>
      <c r="M86" s="231"/>
      <c r="N86" s="231"/>
      <c r="O86" s="852">
        <f t="shared" si="7"/>
        <v>0</v>
      </c>
    </row>
    <row r="87" spans="1:15" s="232" customFormat="1" ht="13.5" customHeight="1">
      <c r="A87" s="227">
        <v>72</v>
      </c>
      <c r="B87" s="504"/>
      <c r="C87" s="990"/>
      <c r="D87" s="991"/>
      <c r="E87" s="234"/>
      <c r="F87" s="229"/>
      <c r="G87" s="230"/>
      <c r="H87" s="851" t="str">
        <f t="shared" si="4"/>
        <v/>
      </c>
      <c r="I87" s="227" t="str">
        <f t="shared" si="5"/>
        <v/>
      </c>
      <c r="J87" s="851" t="str">
        <f t="shared" si="6"/>
        <v/>
      </c>
      <c r="K87" s="231"/>
      <c r="L87" s="231"/>
      <c r="M87" s="231"/>
      <c r="N87" s="231"/>
      <c r="O87" s="852">
        <f t="shared" si="7"/>
        <v>0</v>
      </c>
    </row>
    <row r="88" spans="1:15" s="232" customFormat="1" ht="13.5" customHeight="1">
      <c r="A88" s="227">
        <v>73</v>
      </c>
      <c r="B88" s="504"/>
      <c r="C88" s="990"/>
      <c r="D88" s="991"/>
      <c r="E88" s="234"/>
      <c r="F88" s="229"/>
      <c r="G88" s="230"/>
      <c r="H88" s="851" t="str">
        <f t="shared" si="4"/>
        <v/>
      </c>
      <c r="I88" s="227" t="str">
        <f t="shared" si="5"/>
        <v/>
      </c>
      <c r="J88" s="851" t="str">
        <f t="shared" si="6"/>
        <v/>
      </c>
      <c r="K88" s="231"/>
      <c r="L88" s="231"/>
      <c r="M88" s="231"/>
      <c r="N88" s="231"/>
      <c r="O88" s="852">
        <f t="shared" si="7"/>
        <v>0</v>
      </c>
    </row>
    <row r="89" spans="1:15" s="232" customFormat="1" ht="13.5" customHeight="1">
      <c r="A89" s="227">
        <v>74</v>
      </c>
      <c r="B89" s="504"/>
      <c r="C89" s="990"/>
      <c r="D89" s="991"/>
      <c r="E89" s="234"/>
      <c r="F89" s="229"/>
      <c r="G89" s="230"/>
      <c r="H89" s="851" t="str">
        <f t="shared" si="4"/>
        <v/>
      </c>
      <c r="I89" s="227" t="str">
        <f t="shared" si="5"/>
        <v/>
      </c>
      <c r="J89" s="851" t="str">
        <f t="shared" si="6"/>
        <v/>
      </c>
      <c r="K89" s="231"/>
      <c r="L89" s="231"/>
      <c r="M89" s="231"/>
      <c r="N89" s="231"/>
      <c r="O89" s="852">
        <f t="shared" si="7"/>
        <v>0</v>
      </c>
    </row>
    <row r="90" spans="1:15" s="232" customFormat="1" ht="13.5" customHeight="1">
      <c r="A90" s="227">
        <v>75</v>
      </c>
      <c r="B90" s="504"/>
      <c r="C90" s="990"/>
      <c r="D90" s="991"/>
      <c r="E90" s="234"/>
      <c r="F90" s="229"/>
      <c r="G90" s="230"/>
      <c r="H90" s="851" t="str">
        <f t="shared" si="4"/>
        <v/>
      </c>
      <c r="I90" s="227" t="str">
        <f t="shared" si="5"/>
        <v/>
      </c>
      <c r="J90" s="851" t="str">
        <f t="shared" si="6"/>
        <v/>
      </c>
      <c r="K90" s="231"/>
      <c r="L90" s="231"/>
      <c r="M90" s="231"/>
      <c r="N90" s="231"/>
      <c r="O90" s="852">
        <f t="shared" si="7"/>
        <v>0</v>
      </c>
    </row>
    <row r="91" spans="1:15" s="232" customFormat="1" ht="13.5" customHeight="1">
      <c r="A91" s="227">
        <v>76</v>
      </c>
      <c r="B91" s="504"/>
      <c r="C91" s="990"/>
      <c r="D91" s="991"/>
      <c r="E91" s="234"/>
      <c r="F91" s="229"/>
      <c r="G91" s="230"/>
      <c r="H91" s="851" t="str">
        <f t="shared" si="4"/>
        <v/>
      </c>
      <c r="I91" s="227" t="str">
        <f t="shared" si="5"/>
        <v/>
      </c>
      <c r="J91" s="851" t="str">
        <f t="shared" si="6"/>
        <v/>
      </c>
      <c r="K91" s="231"/>
      <c r="L91" s="231"/>
      <c r="M91" s="231"/>
      <c r="N91" s="231"/>
      <c r="O91" s="852">
        <f t="shared" si="7"/>
        <v>0</v>
      </c>
    </row>
    <row r="92" spans="1:15" s="232" customFormat="1" ht="13.5" customHeight="1">
      <c r="A92" s="227">
        <v>77</v>
      </c>
      <c r="B92" s="504"/>
      <c r="C92" s="990"/>
      <c r="D92" s="991"/>
      <c r="E92" s="234"/>
      <c r="F92" s="229"/>
      <c r="G92" s="230"/>
      <c r="H92" s="851" t="str">
        <f t="shared" si="4"/>
        <v/>
      </c>
      <c r="I92" s="227" t="str">
        <f t="shared" si="5"/>
        <v/>
      </c>
      <c r="J92" s="851" t="str">
        <f t="shared" si="6"/>
        <v/>
      </c>
      <c r="K92" s="231"/>
      <c r="L92" s="231"/>
      <c r="M92" s="231"/>
      <c r="N92" s="231"/>
      <c r="O92" s="852">
        <f t="shared" si="7"/>
        <v>0</v>
      </c>
    </row>
    <row r="93" spans="1:15" s="232" customFormat="1" ht="13.5" customHeight="1">
      <c r="A93" s="227">
        <v>78</v>
      </c>
      <c r="B93" s="504"/>
      <c r="C93" s="990"/>
      <c r="D93" s="991"/>
      <c r="E93" s="234"/>
      <c r="F93" s="229"/>
      <c r="G93" s="230"/>
      <c r="H93" s="851" t="str">
        <f t="shared" si="4"/>
        <v/>
      </c>
      <c r="I93" s="227" t="str">
        <f t="shared" si="5"/>
        <v/>
      </c>
      <c r="J93" s="851" t="str">
        <f t="shared" si="6"/>
        <v/>
      </c>
      <c r="K93" s="231"/>
      <c r="L93" s="231"/>
      <c r="M93" s="231"/>
      <c r="N93" s="231"/>
      <c r="O93" s="852">
        <f t="shared" si="7"/>
        <v>0</v>
      </c>
    </row>
    <row r="94" spans="1:15" s="232" customFormat="1" ht="13.5" customHeight="1">
      <c r="A94" s="227">
        <v>79</v>
      </c>
      <c r="B94" s="504"/>
      <c r="C94" s="990"/>
      <c r="D94" s="991"/>
      <c r="E94" s="234"/>
      <c r="F94" s="229"/>
      <c r="G94" s="230"/>
      <c r="H94" s="851" t="str">
        <f t="shared" si="4"/>
        <v/>
      </c>
      <c r="I94" s="227" t="str">
        <f t="shared" si="5"/>
        <v/>
      </c>
      <c r="J94" s="851" t="str">
        <f t="shared" si="6"/>
        <v/>
      </c>
      <c r="K94" s="231"/>
      <c r="L94" s="231"/>
      <c r="M94" s="231"/>
      <c r="N94" s="231"/>
      <c r="O94" s="852">
        <f t="shared" si="7"/>
        <v>0</v>
      </c>
    </row>
    <row r="95" spans="1:15" s="232" customFormat="1" ht="13.5" customHeight="1">
      <c r="A95" s="227">
        <v>80</v>
      </c>
      <c r="B95" s="1287"/>
      <c r="C95" s="1288"/>
      <c r="D95" s="1289"/>
      <c r="E95" s="234"/>
      <c r="F95" s="229"/>
      <c r="G95" s="230"/>
      <c r="H95" s="851" t="str">
        <f t="shared" si="4"/>
        <v/>
      </c>
      <c r="I95" s="227" t="str">
        <f t="shared" si="5"/>
        <v/>
      </c>
      <c r="J95" s="851" t="str">
        <f t="shared" si="6"/>
        <v/>
      </c>
      <c r="K95" s="231"/>
      <c r="L95" s="231"/>
      <c r="M95" s="231"/>
      <c r="N95" s="231"/>
      <c r="O95" s="852">
        <f t="shared" si="7"/>
        <v>0</v>
      </c>
    </row>
    <row r="96" spans="1:15" s="233" customFormat="1" ht="13.5" customHeight="1">
      <c r="A96" s="936">
        <v>81</v>
      </c>
      <c r="B96" s="498" t="s">
        <v>229</v>
      </c>
      <c r="C96" s="499"/>
      <c r="D96" s="500"/>
      <c r="E96" s="501"/>
      <c r="F96" s="501"/>
      <c r="G96" s="502"/>
      <c r="H96" s="502"/>
      <c r="I96" s="501"/>
      <c r="J96" s="503"/>
      <c r="K96" s="935">
        <f>SUM(K16:K95)</f>
        <v>0</v>
      </c>
      <c r="L96" s="935">
        <f t="shared" ref="L96:N96" si="8">SUM(L16:L95)</f>
        <v>0</v>
      </c>
      <c r="M96" s="935">
        <f t="shared" si="8"/>
        <v>0</v>
      </c>
      <c r="N96" s="935">
        <f t="shared" si="8"/>
        <v>0</v>
      </c>
      <c r="O96" s="829">
        <f>SUM(O16:O95)</f>
        <v>0</v>
      </c>
    </row>
    <row r="97" spans="1:15" s="232" customFormat="1" ht="10.5" customHeight="1">
      <c r="I97" s="235"/>
      <c r="J97" s="235"/>
      <c r="K97" s="236"/>
      <c r="L97" s="236"/>
      <c r="M97" s="236"/>
      <c r="N97" s="236"/>
      <c r="O97" s="236"/>
    </row>
    <row r="98" spans="1:15" s="232" customFormat="1" ht="19.5" customHeight="1">
      <c r="A98" s="706" t="s">
        <v>61</v>
      </c>
      <c r="B98" s="223"/>
      <c r="C98" s="223"/>
      <c r="D98" s="223"/>
      <c r="I98" s="235"/>
      <c r="J98" s="235"/>
      <c r="K98" s="236"/>
      <c r="L98" s="236"/>
      <c r="M98" s="236"/>
      <c r="N98" s="236"/>
      <c r="O98" s="236"/>
    </row>
    <row r="99" spans="1:15" s="232" customFormat="1" ht="7.5" customHeight="1">
      <c r="A99" s="223"/>
      <c r="B99" s="223"/>
      <c r="C99" s="223"/>
      <c r="D99" s="223"/>
      <c r="I99" s="235"/>
      <c r="J99" s="235"/>
      <c r="K99" s="236"/>
      <c r="L99" s="236"/>
      <c r="M99" s="236"/>
      <c r="N99" s="236"/>
      <c r="O99" s="236"/>
    </row>
    <row r="100" spans="1:15" s="232" customFormat="1" ht="19.5" customHeight="1">
      <c r="A100" s="223" t="s">
        <v>99</v>
      </c>
      <c r="B100" s="223"/>
      <c r="C100" s="223"/>
      <c r="D100" s="223"/>
      <c r="I100" s="235"/>
      <c r="J100" s="235"/>
      <c r="K100" s="236"/>
      <c r="L100" s="236"/>
      <c r="M100" s="236"/>
      <c r="N100" s="236"/>
      <c r="O100" s="236"/>
    </row>
    <row r="101" spans="1:15" s="232" customFormat="1" ht="19.5" customHeight="1">
      <c r="A101" s="223" t="s">
        <v>11</v>
      </c>
      <c r="B101" s="223"/>
      <c r="C101" s="223"/>
      <c r="D101" s="223"/>
      <c r="I101" s="235"/>
      <c r="J101" s="235"/>
      <c r="K101" s="236"/>
      <c r="L101" s="236"/>
      <c r="M101" s="236"/>
      <c r="N101" s="236"/>
      <c r="O101" s="236"/>
    </row>
    <row r="102" spans="1:15" s="232" customFormat="1" ht="19.5" customHeight="1">
      <c r="A102" s="223" t="s">
        <v>562</v>
      </c>
      <c r="B102" s="223"/>
      <c r="C102" s="223"/>
      <c r="D102" s="223"/>
      <c r="I102" s="235"/>
      <c r="J102" s="235"/>
      <c r="K102" s="236"/>
      <c r="L102" s="236"/>
      <c r="M102" s="236"/>
      <c r="N102" s="236"/>
      <c r="O102" s="236"/>
    </row>
    <row r="103" spans="1:15" s="232" customFormat="1" ht="19.5" customHeight="1">
      <c r="A103" s="707" t="s">
        <v>285</v>
      </c>
      <c r="B103" s="707"/>
      <c r="C103" s="707"/>
      <c r="D103" s="707"/>
      <c r="E103" s="562"/>
      <c r="F103" s="562"/>
      <c r="G103" s="562"/>
      <c r="H103" s="562"/>
      <c r="I103" s="235"/>
      <c r="J103" s="235"/>
      <c r="K103" s="236"/>
      <c r="L103" s="236"/>
      <c r="M103" s="236"/>
      <c r="N103" s="236"/>
      <c r="O103" s="236"/>
    </row>
    <row r="104" spans="1:15" s="232" customFormat="1" ht="19.5" customHeight="1">
      <c r="A104" s="223" t="s">
        <v>563</v>
      </c>
      <c r="B104" s="223"/>
      <c r="C104" s="223"/>
      <c r="D104" s="223"/>
      <c r="I104" s="235"/>
      <c r="J104" s="235"/>
      <c r="K104" s="236"/>
      <c r="L104" s="236"/>
      <c r="M104" s="236"/>
      <c r="N104" s="236"/>
      <c r="O104" s="236"/>
    </row>
    <row r="105" spans="1:15" s="232" customFormat="1" ht="15" customHeight="1">
      <c r="A105" s="223"/>
      <c r="B105" s="223" t="s">
        <v>564</v>
      </c>
      <c r="C105" s="223"/>
      <c r="D105" s="223"/>
      <c r="I105" s="235"/>
      <c r="J105" s="235"/>
      <c r="K105" s="236"/>
      <c r="L105" s="236"/>
      <c r="M105" s="236"/>
      <c r="N105" s="236"/>
      <c r="O105" s="236"/>
    </row>
    <row r="106" spans="1:15" s="232" customFormat="1" ht="15" customHeight="1">
      <c r="B106" s="223" t="s">
        <v>565</v>
      </c>
      <c r="C106" s="223"/>
      <c r="D106" s="223"/>
      <c r="I106" s="235"/>
      <c r="J106" s="235"/>
      <c r="K106" s="236"/>
      <c r="L106" s="236"/>
      <c r="M106" s="236"/>
      <c r="N106" s="236"/>
      <c r="O106" s="236"/>
    </row>
    <row r="107" spans="1:15" s="232" customFormat="1" ht="15" customHeight="1">
      <c r="A107" s="223"/>
      <c r="B107" s="223" t="s">
        <v>566</v>
      </c>
      <c r="C107" s="223"/>
      <c r="D107" s="223"/>
      <c r="I107" s="235"/>
      <c r="J107" s="235"/>
      <c r="K107" s="236"/>
      <c r="L107" s="236"/>
      <c r="M107" s="236"/>
      <c r="N107" s="236"/>
      <c r="O107" s="236"/>
    </row>
    <row r="108" spans="1:15" s="232" customFormat="1" ht="19.5" customHeight="1">
      <c r="A108" s="223" t="s">
        <v>567</v>
      </c>
      <c r="B108" s="223"/>
      <c r="C108" s="223"/>
      <c r="D108" s="223"/>
      <c r="I108" s="235"/>
      <c r="J108" s="235"/>
      <c r="K108" s="236"/>
      <c r="L108" s="236"/>
      <c r="M108" s="236"/>
      <c r="N108" s="236"/>
      <c r="O108" s="236"/>
    </row>
    <row r="109" spans="1:15" s="232" customFormat="1" ht="15" customHeight="1">
      <c r="A109" s="223"/>
      <c r="B109" s="223" t="s">
        <v>568</v>
      </c>
      <c r="C109" s="223"/>
      <c r="D109" s="223"/>
      <c r="I109" s="235"/>
      <c r="J109" s="235"/>
      <c r="K109" s="236"/>
      <c r="L109" s="236"/>
      <c r="M109" s="236"/>
      <c r="N109" s="236"/>
      <c r="O109" s="236"/>
    </row>
    <row r="110" spans="1:15" s="232" customFormat="1" ht="15" customHeight="1">
      <c r="A110" s="223"/>
      <c r="B110" s="223" t="s">
        <v>296</v>
      </c>
      <c r="C110" s="223"/>
      <c r="D110" s="223"/>
      <c r="I110" s="235"/>
      <c r="J110" s="235"/>
      <c r="K110" s="235"/>
      <c r="L110" s="236"/>
      <c r="M110" s="236"/>
      <c r="N110" s="236"/>
      <c r="O110" s="236"/>
    </row>
    <row r="111" spans="1:15" s="232" customFormat="1" ht="15" customHeight="1">
      <c r="A111" s="223"/>
      <c r="B111" s="223" t="s">
        <v>569</v>
      </c>
      <c r="C111" s="223"/>
      <c r="D111" s="223"/>
      <c r="I111" s="235"/>
      <c r="J111" s="235"/>
      <c r="K111" s="235"/>
      <c r="L111" s="236"/>
      <c r="M111" s="236"/>
      <c r="N111" s="236"/>
      <c r="O111" s="236"/>
    </row>
    <row r="112" spans="1:15" s="232" customFormat="1" ht="6.75" customHeight="1">
      <c r="A112" s="708"/>
      <c r="B112" s="708"/>
      <c r="C112" s="708"/>
      <c r="D112" s="708"/>
      <c r="E112" s="1018"/>
      <c r="I112" s="235"/>
      <c r="J112" s="235"/>
      <c r="K112" s="235"/>
      <c r="L112" s="236"/>
      <c r="M112" s="236"/>
      <c r="N112" s="236"/>
      <c r="O112" s="236"/>
    </row>
    <row r="113" spans="1:15" s="232" customFormat="1" ht="12" customHeight="1">
      <c r="A113" s="238"/>
      <c r="B113" s="238"/>
      <c r="C113" s="238"/>
      <c r="D113" s="221"/>
      <c r="E113" s="223"/>
      <c r="F113" s="223"/>
      <c r="G113" s="223"/>
      <c r="H113" s="223"/>
      <c r="I113" s="235"/>
      <c r="J113" s="235"/>
      <c r="K113" s="235"/>
      <c r="L113" s="236"/>
      <c r="M113" s="236"/>
      <c r="N113" s="236"/>
      <c r="O113" s="236"/>
    </row>
    <row r="114" spans="1:15" s="232" customFormat="1" ht="12" customHeight="1">
      <c r="A114" s="221"/>
      <c r="B114" s="706" t="s">
        <v>570</v>
      </c>
      <c r="C114" s="221"/>
      <c r="D114" s="221"/>
      <c r="E114" s="1019" t="s">
        <v>571</v>
      </c>
      <c r="F114" s="1020" t="s">
        <v>282</v>
      </c>
      <c r="G114" s="709" t="s">
        <v>572</v>
      </c>
      <c r="H114" s="221"/>
      <c r="I114" s="235"/>
      <c r="J114" s="235"/>
      <c r="K114" s="235"/>
      <c r="L114" s="236"/>
      <c r="M114" s="236"/>
      <c r="N114" s="236"/>
      <c r="O114" s="236"/>
    </row>
    <row r="115" spans="1:15" s="232" customFormat="1" ht="12" customHeight="1">
      <c r="A115" s="221"/>
      <c r="B115" s="237">
        <f>'Report 1'!$A$31</f>
        <v>11</v>
      </c>
      <c r="C115" s="1025" t="str">
        <f>'Report 1'!$B$31</f>
        <v>Residential Treatment Center, ARTC and Group Homes &lt; 21</v>
      </c>
      <c r="D115" s="221"/>
      <c r="E115" s="1026" t="s">
        <v>152</v>
      </c>
      <c r="F115" s="1022" t="s">
        <v>287</v>
      </c>
      <c r="G115" s="462" t="s">
        <v>527</v>
      </c>
      <c r="H115" s="1023"/>
      <c r="I115" s="235"/>
      <c r="J115" s="235"/>
      <c r="K115" s="236"/>
      <c r="L115" s="236"/>
      <c r="M115" s="236"/>
      <c r="N115" s="236"/>
      <c r="O115" s="236"/>
    </row>
    <row r="116" spans="1:15" s="232" customFormat="1" ht="12" customHeight="1">
      <c r="A116" s="221"/>
      <c r="B116" s="237">
        <f>'Report 1'!$A$32</f>
        <v>12</v>
      </c>
      <c r="C116" s="1025" t="str">
        <f>'Report 1'!$B$32</f>
        <v>Foster Care Therapeutic (TFC I &amp; II) &lt; 21</v>
      </c>
      <c r="D116" s="221"/>
      <c r="E116" s="1021" t="s">
        <v>152</v>
      </c>
      <c r="F116" s="1021" t="s">
        <v>287</v>
      </c>
      <c r="G116" s="462" t="s">
        <v>527</v>
      </c>
      <c r="H116" s="1023"/>
      <c r="I116" s="235"/>
      <c r="J116" s="235"/>
      <c r="K116" s="235"/>
      <c r="L116" s="236"/>
      <c r="M116" s="236"/>
      <c r="N116" s="236"/>
      <c r="O116" s="236"/>
    </row>
    <row r="117" spans="1:15" s="232" customFormat="1" ht="12" customHeight="1">
      <c r="B117" s="237">
        <f>'Report 1'!$A$33</f>
        <v>13</v>
      </c>
      <c r="C117" s="1025" t="str">
        <f>'Report 1'!$B$33</f>
        <v>Skills Training &amp; Development (Behavioral Management Services) &lt; 21</v>
      </c>
      <c r="D117" s="221"/>
      <c r="E117" s="1021" t="s">
        <v>154</v>
      </c>
      <c r="F117" s="1021" t="s">
        <v>288</v>
      </c>
      <c r="G117" s="462" t="s">
        <v>155</v>
      </c>
      <c r="H117" s="1023"/>
      <c r="I117" s="235"/>
      <c r="J117" s="235"/>
      <c r="K117" s="235"/>
      <c r="L117" s="236"/>
      <c r="M117" s="236"/>
      <c r="N117" s="236"/>
      <c r="O117" s="236"/>
    </row>
    <row r="118" spans="1:15" s="232" customFormat="1" ht="12" customHeight="1">
      <c r="A118" s="221"/>
      <c r="B118" s="237">
        <f>'Report 1'!$A$34</f>
        <v>14</v>
      </c>
      <c r="C118" s="1025" t="str">
        <f>'Report 1'!$B$34</f>
        <v>BH Day Treatment &lt; 21</v>
      </c>
      <c r="D118" s="221"/>
      <c r="E118" s="1021" t="s">
        <v>156</v>
      </c>
      <c r="F118" s="1021" t="s">
        <v>289</v>
      </c>
      <c r="G118" s="462" t="s">
        <v>114</v>
      </c>
      <c r="H118" s="1023"/>
      <c r="I118" s="235"/>
      <c r="J118" s="235"/>
      <c r="K118" s="236"/>
      <c r="L118" s="236"/>
      <c r="M118" s="236"/>
      <c r="N118" s="236"/>
      <c r="O118" s="236"/>
    </row>
    <row r="119" spans="1:15" s="232" customFormat="1" ht="12" customHeight="1">
      <c r="A119" s="221"/>
      <c r="B119" s="237">
        <f>'Report 1'!$A$35</f>
        <v>15</v>
      </c>
      <c r="C119" s="1025" t="str">
        <f>'Report 1'!$B$35</f>
        <v>Psychosocial Rehab Services for Adults =&gt;18</v>
      </c>
      <c r="D119" s="221"/>
      <c r="E119" s="1021" t="s">
        <v>157</v>
      </c>
      <c r="F119" s="1021" t="s">
        <v>290</v>
      </c>
      <c r="G119" s="462" t="s">
        <v>119</v>
      </c>
      <c r="H119" s="1023"/>
      <c r="I119" s="235"/>
      <c r="J119" s="235"/>
      <c r="K119" s="236"/>
      <c r="L119" s="236"/>
      <c r="M119" s="236"/>
      <c r="N119" s="236"/>
      <c r="O119" s="236"/>
    </row>
    <row r="120" spans="1:15" s="232" customFormat="1" ht="12" customHeight="1">
      <c r="A120" s="221"/>
      <c r="B120" s="237">
        <f>'Report 1'!$A$36</f>
        <v>16</v>
      </c>
      <c r="C120" s="1025" t="str">
        <f>'Report 1'!$B$36</f>
        <v>Evaluations and Therapies (Non-Hospital Outpatient)</v>
      </c>
      <c r="D120" s="221"/>
      <c r="E120" s="1021" t="s">
        <v>151</v>
      </c>
      <c r="F120" s="1021" t="s">
        <v>286</v>
      </c>
      <c r="G120" s="462" t="s">
        <v>236</v>
      </c>
      <c r="H120" s="1023"/>
      <c r="I120" s="235"/>
      <c r="J120" s="235"/>
      <c r="K120" s="236"/>
      <c r="L120" s="236"/>
      <c r="M120" s="236"/>
      <c r="N120" s="236"/>
      <c r="O120" s="236"/>
    </row>
    <row r="121" spans="1:15" s="232" customFormat="1" ht="12" customHeight="1">
      <c r="A121" s="221"/>
      <c r="B121" s="237">
        <f>'Report 1'!$A$37</f>
        <v>17</v>
      </c>
      <c r="C121" s="1025" t="str">
        <f>'Report 1'!$B$37</f>
        <v>Testing (Non-Hospital Outpatient)</v>
      </c>
      <c r="D121" s="221"/>
      <c r="E121" s="1021" t="s">
        <v>151</v>
      </c>
      <c r="F121" s="1021" t="s">
        <v>286</v>
      </c>
      <c r="G121" s="462" t="s">
        <v>236</v>
      </c>
      <c r="H121" s="1023"/>
      <c r="I121" s="235"/>
      <c r="J121" s="235"/>
      <c r="K121" s="236"/>
      <c r="L121" s="236"/>
      <c r="M121" s="236"/>
      <c r="N121" s="236"/>
      <c r="O121" s="236"/>
    </row>
    <row r="122" spans="1:15" s="232" customFormat="1" ht="12" customHeight="1">
      <c r="A122" s="221"/>
      <c r="B122" s="237">
        <f>'Report 1'!$A$38</f>
        <v>18</v>
      </c>
      <c r="C122" s="221" t="str">
        <f>'Report 1'!$B$38</f>
        <v>Functional Family Therapy (FFT) (Non-Hospital Outpatient)</v>
      </c>
      <c r="D122" s="221"/>
      <c r="E122" s="1021" t="s">
        <v>151</v>
      </c>
      <c r="F122" s="1021" t="s">
        <v>286</v>
      </c>
      <c r="G122" s="462" t="s">
        <v>236</v>
      </c>
      <c r="H122" s="1023"/>
      <c r="I122" s="235"/>
      <c r="J122" s="235"/>
      <c r="K122" s="236"/>
      <c r="L122" s="236"/>
      <c r="M122" s="236"/>
      <c r="N122" s="236"/>
      <c r="O122" s="236"/>
    </row>
    <row r="123" spans="1:15" s="232" customFormat="1" ht="12" customHeight="1">
      <c r="A123" s="221"/>
      <c r="B123" s="237">
        <f>'Report 1'!$A$39</f>
        <v>19</v>
      </c>
      <c r="C123" s="1025" t="str">
        <f>'Report 1'!$B$39</f>
        <v>Outpatient Hospital (Evaluations, Therapies, and BH Physical Evaluations)</v>
      </c>
      <c r="D123" s="221"/>
      <c r="E123" s="1021" t="s">
        <v>151</v>
      </c>
      <c r="F123" s="1021" t="s">
        <v>286</v>
      </c>
      <c r="G123" s="462" t="s">
        <v>236</v>
      </c>
      <c r="H123" s="1023"/>
      <c r="I123" s="235"/>
      <c r="J123" s="235"/>
      <c r="K123" s="236"/>
      <c r="L123" s="236"/>
      <c r="M123" s="236"/>
      <c r="N123" s="236"/>
      <c r="O123" s="236"/>
    </row>
    <row r="124" spans="1:15" s="232" customFormat="1" ht="12" customHeight="1">
      <c r="A124" s="221"/>
      <c r="B124" s="237">
        <f>'Report 1'!$A$40</f>
        <v>20</v>
      </c>
      <c r="C124" s="1025" t="str">
        <f>'Report 1'!$B$40</f>
        <v>Partial Hospitalization Program (BH Treatment Services)</v>
      </c>
      <c r="D124" s="221"/>
      <c r="E124" s="1021" t="s">
        <v>151</v>
      </c>
      <c r="F124" s="1021" t="s">
        <v>286</v>
      </c>
      <c r="G124" s="462" t="s">
        <v>236</v>
      </c>
      <c r="H124" s="1023"/>
      <c r="I124" s="235"/>
      <c r="J124" s="235"/>
      <c r="K124" s="236"/>
      <c r="L124" s="236"/>
      <c r="M124" s="236"/>
      <c r="N124" s="236"/>
      <c r="O124" s="236"/>
    </row>
    <row r="125" spans="1:15" s="232" customFormat="1" ht="12" customHeight="1">
      <c r="A125" s="221"/>
      <c r="B125" s="237">
        <f>'Report 1'!$A$41</f>
        <v>21</v>
      </c>
      <c r="C125" s="1025" t="str">
        <f>'Report 1'!$B$41</f>
        <v>Hospital Outpatient Facility (BH Treatment Services)</v>
      </c>
      <c r="D125" s="221"/>
      <c r="E125" s="1021" t="s">
        <v>151</v>
      </c>
      <c r="F125" s="1021" t="s">
        <v>286</v>
      </c>
      <c r="G125" s="462" t="s">
        <v>236</v>
      </c>
      <c r="H125" s="1023"/>
      <c r="I125" s="235"/>
      <c r="J125" s="235"/>
      <c r="K125" s="236"/>
      <c r="L125" s="236"/>
      <c r="M125" s="236"/>
      <c r="N125" s="236"/>
      <c r="O125" s="236"/>
    </row>
    <row r="126" spans="1:15" s="232" customFormat="1" ht="12" customHeight="1">
      <c r="A126" s="221"/>
      <c r="B126" s="237">
        <f>'Report 1'!$A$42</f>
        <v>22</v>
      </c>
      <c r="C126" s="1025" t="str">
        <f>'Report 1'!$B$42</f>
        <v>Hospital Inpatient Facility (Psychiatric Hospitalization Services)</v>
      </c>
      <c r="D126" s="221"/>
      <c r="E126" s="1021" t="s">
        <v>150</v>
      </c>
      <c r="F126" s="1021" t="s">
        <v>283</v>
      </c>
      <c r="G126" s="462" t="s">
        <v>163</v>
      </c>
      <c r="H126" s="1023"/>
      <c r="I126" s="235"/>
      <c r="J126" s="235"/>
      <c r="K126" s="236"/>
      <c r="L126" s="236"/>
      <c r="M126" s="236"/>
      <c r="N126" s="236"/>
      <c r="O126" s="236"/>
    </row>
    <row r="127" spans="1:15" ht="12" customHeight="1">
      <c r="B127" s="237">
        <f>'Report 1'!$A$43</f>
        <v>23</v>
      </c>
      <c r="C127" s="1025" t="str">
        <f>'Report 1'!$B$43</f>
        <v>Inpatient and Residential Professional Charges</v>
      </c>
      <c r="E127" s="1021" t="s">
        <v>150</v>
      </c>
      <c r="F127" s="1021" t="s">
        <v>283</v>
      </c>
      <c r="G127" s="462" t="s">
        <v>163</v>
      </c>
      <c r="H127" s="1023"/>
    </row>
    <row r="128" spans="1:15" ht="12" customHeight="1">
      <c r="B128" s="237">
        <f>'Report 1'!$A$44</f>
        <v>24</v>
      </c>
      <c r="C128" s="1025" t="str">
        <f>'Report 1'!$B$44</f>
        <v>Intensive Outpatient Program Services (IOP)</v>
      </c>
      <c r="E128" s="1021" t="s">
        <v>156</v>
      </c>
      <c r="F128" s="1021" t="s">
        <v>289</v>
      </c>
      <c r="G128" s="462" t="s">
        <v>114</v>
      </c>
      <c r="H128" s="1023"/>
    </row>
    <row r="129" spans="2:8" ht="12" customHeight="1">
      <c r="B129" s="237">
        <f>'Report 1'!$A$45</f>
        <v>25</v>
      </c>
      <c r="C129" s="1025" t="str">
        <f>'Report 1'!$B$45</f>
        <v>Adaptive Skills Building (ABS)</v>
      </c>
      <c r="E129" s="1021" t="s">
        <v>156</v>
      </c>
      <c r="F129" s="1021" t="s">
        <v>289</v>
      </c>
      <c r="G129" s="462" t="s">
        <v>114</v>
      </c>
      <c r="H129" s="1023"/>
    </row>
    <row r="130" spans="2:8" ht="12" customHeight="1">
      <c r="B130" s="237">
        <f>'Report 1'!$A$46</f>
        <v>26</v>
      </c>
      <c r="C130" s="1025" t="str">
        <f>'Report 1'!$B$46</f>
        <v>BH Pharmaceuticals</v>
      </c>
      <c r="E130" s="1021" t="s">
        <v>153</v>
      </c>
      <c r="F130" s="1021" t="s">
        <v>284</v>
      </c>
      <c r="G130" s="462" t="s">
        <v>107</v>
      </c>
      <c r="H130" s="1023"/>
    </row>
    <row r="131" spans="2:8" ht="12" customHeight="1">
      <c r="B131" s="237">
        <f>'Report 1'!$A$47</f>
        <v>27</v>
      </c>
      <c r="C131" s="1025" t="str">
        <f>'Report 1'!$B$47</f>
        <v>Suboxone Treatment</v>
      </c>
      <c r="E131" s="1021" t="s">
        <v>151</v>
      </c>
      <c r="F131" s="1021" t="s">
        <v>286</v>
      </c>
      <c r="G131" s="462" t="s">
        <v>236</v>
      </c>
      <c r="H131" s="1023"/>
    </row>
    <row r="132" spans="2:8" ht="12" customHeight="1">
      <c r="B132" s="237">
        <f>'Report 1'!$A$48</f>
        <v>28</v>
      </c>
      <c r="C132" s="1025" t="str">
        <f>'Report 1'!$B$48</f>
        <v>Methadone Treatment</v>
      </c>
      <c r="E132" s="1021" t="s">
        <v>151</v>
      </c>
      <c r="F132" s="1021" t="s">
        <v>286</v>
      </c>
      <c r="G132" s="462" t="s">
        <v>236</v>
      </c>
      <c r="H132" s="1023"/>
    </row>
    <row r="133" spans="2:8" ht="12" customHeight="1">
      <c r="B133" s="237">
        <f>'Report 1'!$A$49</f>
        <v>29</v>
      </c>
      <c r="C133" s="1025" t="str">
        <f>'Report 1'!$B$49</f>
        <v>School-Based Health Center Services</v>
      </c>
      <c r="E133" s="1021" t="s">
        <v>158</v>
      </c>
      <c r="F133" s="1024" t="s">
        <v>291</v>
      </c>
      <c r="G133" s="462" t="s">
        <v>115</v>
      </c>
      <c r="H133" s="1023"/>
    </row>
    <row r="134" spans="2:8" ht="12" customHeight="1">
      <c r="B134" s="237">
        <f>'Report 1'!$A$50</f>
        <v>30</v>
      </c>
      <c r="C134" s="221" t="str">
        <f>'Report 1'!$B$50</f>
        <v>Assertive Community Treatment (ACT)</v>
      </c>
      <c r="E134" s="1021" t="s">
        <v>158</v>
      </c>
      <c r="F134" s="1024" t="s">
        <v>291</v>
      </c>
      <c r="G134" s="462" t="s">
        <v>115</v>
      </c>
      <c r="H134" s="1023"/>
    </row>
    <row r="135" spans="2:8" ht="12" customHeight="1">
      <c r="B135" s="237">
        <f>'Report 1'!$A$51</f>
        <v>31</v>
      </c>
      <c r="C135" s="221" t="str">
        <f>'Report 1'!$B$51</f>
        <v>Multi-Systemic Therapy (MST)</v>
      </c>
      <c r="E135" s="1021" t="s">
        <v>156</v>
      </c>
      <c r="F135" s="1021" t="s">
        <v>289</v>
      </c>
      <c r="G135" s="462" t="s">
        <v>114</v>
      </c>
      <c r="H135" s="1023"/>
    </row>
    <row r="136" spans="2:8" ht="12" customHeight="1">
      <c r="B136" s="237">
        <f>'Report 1'!$A$52</f>
        <v>32</v>
      </c>
      <c r="C136" s="1025" t="str">
        <f>'Report 1'!$B$52</f>
        <v>Core Service Agencies (CSA) - Other Services</v>
      </c>
      <c r="E136" s="1021" t="s">
        <v>158</v>
      </c>
      <c r="F136" s="1021" t="s">
        <v>291</v>
      </c>
      <c r="G136" s="462" t="s">
        <v>115</v>
      </c>
      <c r="H136" s="1023"/>
    </row>
    <row r="137" spans="2:8" ht="12" customHeight="1">
      <c r="B137" s="237">
        <f>'Report 1'!$A$53</f>
        <v>33</v>
      </c>
      <c r="C137" s="221" t="str">
        <f>'Report 1'!$B$53</f>
        <v>Telehealth</v>
      </c>
      <c r="E137" s="1021" t="s">
        <v>156</v>
      </c>
      <c r="F137" s="1021" t="s">
        <v>289</v>
      </c>
      <c r="G137" s="462" t="s">
        <v>114</v>
      </c>
      <c r="H137" s="1023"/>
    </row>
    <row r="138" spans="2:8" ht="12" customHeight="1">
      <c r="B138" s="237">
        <f>'Report 1'!$A$54</f>
        <v>34</v>
      </c>
      <c r="C138" s="221" t="str">
        <f>'Report 1'!$B$54</f>
        <v>Comprehensive Community Support Services (CCSS)</v>
      </c>
      <c r="E138" s="1021" t="s">
        <v>158</v>
      </c>
      <c r="F138" s="1021" t="s">
        <v>291</v>
      </c>
      <c r="G138" s="462" t="s">
        <v>115</v>
      </c>
      <c r="H138" s="1023"/>
    </row>
    <row r="139" spans="2:8" ht="12" customHeight="1">
      <c r="B139" s="237">
        <f>'Report 1'!$A$55</f>
        <v>35</v>
      </c>
      <c r="C139" s="1025" t="str">
        <f>'Report 1'!$B$55</f>
        <v>Rural Health Clinics</v>
      </c>
      <c r="E139" s="1021" t="s">
        <v>151</v>
      </c>
      <c r="F139" s="1024" t="s">
        <v>286</v>
      </c>
      <c r="G139" s="462" t="s">
        <v>236</v>
      </c>
      <c r="H139" s="1023"/>
    </row>
    <row r="140" spans="2:8" ht="12" customHeight="1">
      <c r="B140" s="237">
        <f>'Report 1'!$A$56</f>
        <v>36</v>
      </c>
      <c r="C140" s="1025" t="str">
        <f>'Report 1'!$B$56</f>
        <v>Federally Qualified Health Centers (FQHC's)</v>
      </c>
      <c r="E140" s="1021" t="s">
        <v>151</v>
      </c>
      <c r="F140" s="1021" t="s">
        <v>286</v>
      </c>
      <c r="G140" s="462" t="s">
        <v>236</v>
      </c>
      <c r="H140" s="1023"/>
    </row>
    <row r="141" spans="2:8" ht="12" customHeight="1">
      <c r="B141" s="237">
        <f>'Report 1'!$A$57</f>
        <v>37</v>
      </c>
      <c r="C141" s="1025" t="str">
        <f>'Report 1'!$B$57</f>
        <v>Other Residential</v>
      </c>
      <c r="E141" s="1021" t="s">
        <v>152</v>
      </c>
      <c r="F141" s="1021" t="s">
        <v>287</v>
      </c>
      <c r="G141" s="462" t="s">
        <v>527</v>
      </c>
      <c r="H141" s="1023"/>
    </row>
    <row r="142" spans="2:8" ht="12" customHeight="1">
      <c r="B142" s="237">
        <f>'Report 1'!$A$58</f>
        <v>38</v>
      </c>
      <c r="C142" s="1025" t="str">
        <f>'Report 1'!$B$58</f>
        <v>Other Professional BH Services</v>
      </c>
      <c r="E142" s="1021" t="s">
        <v>156</v>
      </c>
      <c r="F142" s="1021" t="s">
        <v>289</v>
      </c>
      <c r="G142" s="462" t="s">
        <v>114</v>
      </c>
      <c r="H142" s="1023"/>
    </row>
    <row r="143" spans="2:8" ht="12" customHeight="1">
      <c r="B143" s="237">
        <f>'Report 1'!$A$59</f>
        <v>39</v>
      </c>
      <c r="C143" s="221" t="str">
        <f>'Report 1'!$B$59</f>
        <v>Respite Services</v>
      </c>
      <c r="E143" s="1021" t="s">
        <v>156</v>
      </c>
      <c r="F143" s="1024" t="s">
        <v>289</v>
      </c>
      <c r="G143" s="462" t="s">
        <v>114</v>
      </c>
      <c r="H143" s="1023"/>
    </row>
    <row r="144" spans="2:8" ht="12" customHeight="1">
      <c r="B144" s="237">
        <f>'Report 1'!$A$60</f>
        <v>40</v>
      </c>
      <c r="C144" s="221" t="str">
        <f>'Report 1'!$B$60</f>
        <v>Recovery Services</v>
      </c>
      <c r="E144" s="1021" t="s">
        <v>158</v>
      </c>
      <c r="F144" s="1024" t="s">
        <v>291</v>
      </c>
      <c r="G144" s="462" t="s">
        <v>115</v>
      </c>
      <c r="H144" s="1023"/>
    </row>
    <row r="145" spans="2:8" ht="12" customHeight="1">
      <c r="B145" s="237">
        <f>'Report 1'!$A$61</f>
        <v>41</v>
      </c>
      <c r="C145" s="221" t="str">
        <f>'Report 1'!$B$61</f>
        <v>Family Support Services</v>
      </c>
      <c r="E145" s="1021" t="s">
        <v>158</v>
      </c>
      <c r="F145" s="1024" t="s">
        <v>291</v>
      </c>
      <c r="G145" s="462" t="s">
        <v>115</v>
      </c>
      <c r="H145" s="1023"/>
    </row>
    <row r="146" spans="2:8" ht="12" customHeight="1">
      <c r="B146" s="237">
        <f>'Report 1'!$A$62</f>
        <v>42</v>
      </c>
      <c r="C146" s="221" t="str">
        <f>'Report 1'!$B$62</f>
        <v>Applied Behavior Analysis (ABA)</v>
      </c>
      <c r="E146" s="1021" t="s">
        <v>156</v>
      </c>
      <c r="F146" s="1021" t="s">
        <v>289</v>
      </c>
      <c r="G146" s="462" t="s">
        <v>114</v>
      </c>
      <c r="H146" s="1023"/>
    </row>
    <row r="147" spans="2:8" ht="12" customHeight="1">
      <c r="B147" s="237">
        <f>'Report 1'!$A$63</f>
        <v>43</v>
      </c>
      <c r="C147" s="221" t="str">
        <f>'Report 1'!$B$63</f>
        <v>Pre-Tenancy/Housing Support</v>
      </c>
      <c r="E147" s="1021" t="s">
        <v>156</v>
      </c>
      <c r="F147" s="1021" t="s">
        <v>289</v>
      </c>
      <c r="G147" s="462" t="s">
        <v>114</v>
      </c>
      <c r="H147" s="1023"/>
    </row>
    <row r="148" spans="2:8" ht="12" customHeight="1">
      <c r="B148" s="237"/>
      <c r="E148" s="1021"/>
      <c r="F148" s="1021"/>
      <c r="G148" s="462"/>
      <c r="H148" s="1023"/>
    </row>
    <row r="149" spans="2:8" ht="12" customHeight="1">
      <c r="B149" s="237">
        <f>'Report 1'!$A$65</f>
        <v>45</v>
      </c>
      <c r="C149" s="1025" t="str">
        <f>'Report 1'!$B$65</f>
        <v>Care Coordination - Medical</v>
      </c>
      <c r="E149" s="1021" t="s">
        <v>268</v>
      </c>
      <c r="F149" s="1021" t="s">
        <v>268</v>
      </c>
      <c r="G149" s="462" t="s">
        <v>297</v>
      </c>
      <c r="H149" s="1023"/>
    </row>
    <row r="150" spans="2:8" ht="12" customHeight="1">
      <c r="B150" s="237">
        <f>'Report 1'!$A$66</f>
        <v>46</v>
      </c>
      <c r="C150" s="1025" t="str">
        <f>'Report 1'!$B$66</f>
        <v>IHS, Tribal 638 &amp; I/T/Us - OMB Rate</v>
      </c>
      <c r="E150" s="1021" t="s">
        <v>268</v>
      </c>
      <c r="F150" s="1021" t="s">
        <v>268</v>
      </c>
      <c r="G150" s="462" t="s">
        <v>297</v>
      </c>
      <c r="H150" s="1023"/>
    </row>
    <row r="151" spans="2:8" ht="12" customHeight="1">
      <c r="B151" s="237">
        <f>'Report 1'!$A$67</f>
        <v>47</v>
      </c>
      <c r="C151" s="221" t="str">
        <f>'Report 1'!$B$67</f>
        <v>IHS, Tribal 638 &amp; I/T/Us - NOT Subject to OMB Codes/Rates</v>
      </c>
      <c r="E151" s="1021" t="s">
        <v>268</v>
      </c>
      <c r="F151" s="1021" t="s">
        <v>268</v>
      </c>
      <c r="G151" s="462" t="s">
        <v>297</v>
      </c>
      <c r="H151" s="1023"/>
    </row>
    <row r="152" spans="2:8" ht="12" customHeight="1">
      <c r="B152" s="237">
        <f>'Report 1'!$A$68</f>
        <v>48</v>
      </c>
      <c r="C152" s="221" t="str">
        <f>'Report 1'!$B$68</f>
        <v>Member Rewards - Goods and Services</v>
      </c>
      <c r="E152" s="1021" t="s">
        <v>268</v>
      </c>
      <c r="F152" s="1021" t="s">
        <v>268</v>
      </c>
      <c r="G152" s="462" t="s">
        <v>297</v>
      </c>
      <c r="H152" s="1023"/>
    </row>
    <row r="153" spans="2:8" ht="12" customHeight="1">
      <c r="B153" s="237">
        <f>'Report 1'!$A$69</f>
        <v>49</v>
      </c>
      <c r="C153" s="221" t="str">
        <f>'Report 1'!$B$69</f>
        <v>Member Rewards - Vendor Administration</v>
      </c>
      <c r="E153" s="1021" t="s">
        <v>268</v>
      </c>
      <c r="F153" s="1021" t="s">
        <v>268</v>
      </c>
      <c r="G153" s="462" t="s">
        <v>297</v>
      </c>
      <c r="H153" s="1023"/>
    </row>
    <row r="154" spans="2:8" ht="12" customHeight="1">
      <c r="B154" s="237">
        <f>'Report 1'!$A$70</f>
        <v>50</v>
      </c>
      <c r="C154" s="1025" t="str">
        <f>'Report 1'!$B$70</f>
        <v>Value Added Services/Non-State Plan Approved Services</v>
      </c>
      <c r="E154" s="1021" t="s">
        <v>268</v>
      </c>
      <c r="F154" s="1021" t="s">
        <v>268</v>
      </c>
      <c r="G154" s="462" t="s">
        <v>297</v>
      </c>
      <c r="H154" s="1023"/>
    </row>
    <row r="155" spans="2:8" ht="12" customHeight="1">
      <c r="B155" s="237"/>
    </row>
    <row r="156" spans="2:8" ht="12" customHeight="1"/>
    <row r="157" spans="2:8" ht="12" customHeight="1"/>
  </sheetData>
  <sheetProtection algorithmName="SHA-512" hashValue="+E2gL1W64YwldPYjHuuTsabpTKZWUwP6W5k/YB6n3g4KTuHthuV7djx0y2VrkbQl9ZLYJj3NGGL9ZJveXkotYA==" saltValue="cmKyIApmv6P/Gm03w/nY0w==" spinCount="100000" sheet="1" objects="1" scenarios="1"/>
  <pageMargins left="1" right="0.75" top="1" bottom="1" header="0.25" footer="0.25"/>
  <pageSetup scale="29" fitToWidth="2" orientation="portrait" r:id="rId1"/>
  <headerFooter scaleWithDoc="0">
    <oddHeader>&amp;RState of New Mexico</oddHeader>
    <oddFooter>&amp;LVersion 4.0&amp;RPage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1401"/>
  <sheetViews>
    <sheetView showGridLines="0" zoomScale="75" zoomScaleNormal="75" zoomScaleSheetLayoutView="50" workbookViewId="0"/>
  </sheetViews>
  <sheetFormatPr defaultColWidth="10.6640625" defaultRowHeight="12.5"/>
  <cols>
    <col min="1" max="1" width="4.33203125" style="85" customWidth="1"/>
    <col min="2" max="2" width="1.44140625" style="85" customWidth="1"/>
    <col min="3" max="3" width="4.33203125" style="85" customWidth="1"/>
    <col min="4" max="4" width="20.77734375" style="85" customWidth="1"/>
    <col min="5" max="5" width="17.77734375" style="85" customWidth="1"/>
    <col min="6" max="6" width="15.77734375" style="85" customWidth="1"/>
    <col min="7" max="7" width="3.77734375" style="85" customWidth="1"/>
    <col min="8" max="8" width="4.33203125" style="85" customWidth="1"/>
    <col min="9" max="9" width="20.77734375" style="85" customWidth="1"/>
    <col min="10" max="10" width="17.77734375" style="85" customWidth="1"/>
    <col min="11" max="11" width="16" style="85" customWidth="1"/>
    <col min="12" max="12" width="3.77734375" style="85" customWidth="1"/>
    <col min="13" max="13" width="4.33203125" style="85" customWidth="1"/>
    <col min="14" max="14" width="20.77734375" style="85" customWidth="1"/>
    <col min="15" max="15" width="17.77734375" style="85" customWidth="1"/>
    <col min="16" max="16" width="15.77734375" style="85" customWidth="1"/>
    <col min="17" max="18" width="4.33203125" style="187" customWidth="1"/>
    <col min="19" max="19" width="1" style="187" customWidth="1"/>
    <col min="20" max="20" width="4.33203125" style="85" customWidth="1"/>
    <col min="21" max="23" width="21.77734375" style="85" customWidth="1"/>
    <col min="24" max="24" width="17.77734375" style="85" customWidth="1"/>
    <col min="25" max="26" width="3.77734375" style="187" customWidth="1"/>
    <col min="27" max="27" width="4.33203125" style="85" customWidth="1"/>
    <col min="28" max="28" width="13" style="85" customWidth="1"/>
    <col min="29" max="29" width="10.6640625" style="85" customWidth="1"/>
    <col min="30" max="30" width="13.33203125" style="85" customWidth="1"/>
    <col min="31" max="31" width="14.109375" style="85" customWidth="1"/>
    <col min="32" max="16384" width="10.6640625" style="85"/>
  </cols>
  <sheetData>
    <row r="1" spans="1:31" s="187" customFormat="1" ht="12" customHeight="1"/>
    <row r="2" spans="1:31" s="187" customFormat="1" ht="18">
      <c r="A2" s="183" t="s">
        <v>134</v>
      </c>
      <c r="B2" s="183"/>
      <c r="D2" s="7"/>
      <c r="E2" s="7"/>
      <c r="F2" s="7"/>
      <c r="G2" s="7"/>
      <c r="H2" s="7"/>
      <c r="J2" s="7"/>
    </row>
    <row r="3" spans="1:31" s="187" customFormat="1" ht="18">
      <c r="A3" s="184" t="s">
        <v>349</v>
      </c>
      <c r="B3" s="183"/>
      <c r="D3" s="7"/>
      <c r="E3" s="7"/>
      <c r="F3" s="7"/>
      <c r="G3" s="7"/>
      <c r="H3" s="7"/>
      <c r="J3" s="7"/>
    </row>
    <row r="4" spans="1:31" s="187" customFormat="1" ht="18">
      <c r="A4" s="184" t="s">
        <v>238</v>
      </c>
      <c r="B4" s="184"/>
      <c r="D4" s="7"/>
      <c r="E4" s="7"/>
      <c r="F4" s="7"/>
      <c r="G4" s="7"/>
      <c r="H4" s="7"/>
      <c r="J4" s="7"/>
    </row>
    <row r="5" spans="1:31" s="187" customFormat="1" ht="18">
      <c r="A5" s="183" t="s">
        <v>494</v>
      </c>
      <c r="B5" s="37"/>
      <c r="C5" s="183"/>
      <c r="D5" s="37"/>
      <c r="E5" s="37"/>
      <c r="F5" s="37"/>
      <c r="G5" s="37"/>
      <c r="H5" s="37"/>
    </row>
    <row r="6" spans="1:31" s="187" customFormat="1" ht="12" customHeight="1">
      <c r="A6" s="183"/>
      <c r="B6" s="183"/>
      <c r="D6" s="37"/>
      <c r="E6" s="37"/>
      <c r="F6" s="37"/>
      <c r="G6" s="37"/>
      <c r="H6" s="37"/>
      <c r="I6" s="37"/>
    </row>
    <row r="7" spans="1:31" ht="18">
      <c r="A7" s="184" t="str">
        <f>"MCO Name:  "&amp;'Information Input'!$F$14</f>
        <v xml:space="preserve">MCO Name:  </v>
      </c>
      <c r="B7" s="37"/>
      <c r="C7" s="187"/>
      <c r="D7" s="37"/>
      <c r="E7" s="37"/>
      <c r="F7" s="37"/>
      <c r="G7" s="37"/>
      <c r="H7" s="37"/>
      <c r="I7" s="187"/>
      <c r="J7" s="187"/>
    </row>
    <row r="8" spans="1:31" ht="18">
      <c r="A8" s="183" t="s">
        <v>495</v>
      </c>
      <c r="B8" s="37"/>
      <c r="C8" s="187"/>
      <c r="D8" s="37"/>
      <c r="E8" s="37"/>
      <c r="F8" s="37"/>
      <c r="G8" s="37"/>
      <c r="H8" s="37"/>
      <c r="I8" s="187"/>
      <c r="J8" s="187"/>
    </row>
    <row r="9" spans="1:31" ht="18">
      <c r="A9" s="183" t="str">
        <f>"Calendar Year Reporting Cycle:  "&amp;'Information Input'!$J$18</f>
        <v>Calendar Year Reporting Cycle:  2019</v>
      </c>
      <c r="B9" s="37"/>
      <c r="C9" s="187"/>
      <c r="D9" s="37"/>
      <c r="E9" s="37"/>
      <c r="F9" s="37"/>
      <c r="G9" s="37"/>
      <c r="H9" s="37"/>
      <c r="I9" s="187"/>
      <c r="J9" s="187"/>
    </row>
    <row r="10" spans="1:31" ht="18">
      <c r="A10" s="183" t="str">
        <f>"Report Period Ending:  "&amp;TEXT('Information Input'!$H$30,"mm/dd/yyyy")</f>
        <v>Report Period Ending:  03/31/2019</v>
      </c>
      <c r="B10" s="37"/>
      <c r="C10" s="187"/>
      <c r="D10" s="37"/>
      <c r="E10" s="37"/>
      <c r="F10" s="37"/>
      <c r="G10" s="37"/>
      <c r="H10" s="37"/>
      <c r="I10" s="37"/>
      <c r="J10" s="187"/>
    </row>
    <row r="11" spans="1:31" s="187" customFormat="1" ht="12" customHeight="1">
      <c r="C11" s="37"/>
      <c r="E11" s="96"/>
      <c r="F11" s="96"/>
      <c r="M11" s="266"/>
      <c r="O11" s="19"/>
    </row>
    <row r="12" spans="1:31" s="187" customFormat="1" ht="18" customHeight="1" thickBot="1">
      <c r="G12" s="88"/>
      <c r="H12" s="88"/>
      <c r="I12" s="88"/>
      <c r="J12" s="88"/>
      <c r="K12" s="88"/>
      <c r="L12" s="88"/>
      <c r="M12" s="89"/>
      <c r="N12" s="90"/>
      <c r="O12" s="88"/>
      <c r="P12" s="88"/>
      <c r="T12" s="266"/>
    </row>
    <row r="13" spans="1:31" ht="15" customHeight="1" thickBot="1">
      <c r="A13" s="267" t="s">
        <v>135</v>
      </c>
      <c r="B13" s="268"/>
      <c r="C13" s="269" t="s">
        <v>39</v>
      </c>
      <c r="D13" s="187"/>
      <c r="E13" s="187"/>
      <c r="F13" s="853"/>
      <c r="G13" s="1011"/>
      <c r="H13" s="1011"/>
      <c r="I13" s="1011"/>
      <c r="J13" s="1012"/>
      <c r="K13" s="1012"/>
      <c r="L13" s="1012"/>
      <c r="M13" s="1012"/>
      <c r="N13" s="1012"/>
      <c r="O13" s="1012"/>
      <c r="P13" s="1012"/>
      <c r="T13" s="269"/>
      <c r="U13" s="187"/>
      <c r="V13" s="187"/>
      <c r="W13" s="187"/>
      <c r="X13" s="187"/>
      <c r="AA13" s="187"/>
      <c r="AB13" s="187"/>
      <c r="AC13" s="187"/>
      <c r="AD13" s="187"/>
      <c r="AE13" s="187"/>
    </row>
    <row r="14" spans="1:31" ht="15" customHeight="1" thickBot="1">
      <c r="A14" s="187"/>
      <c r="B14" s="187"/>
      <c r="C14" s="93"/>
      <c r="D14" s="187"/>
      <c r="E14" s="88"/>
      <c r="F14" s="88"/>
      <c r="G14" s="88"/>
      <c r="H14" s="88"/>
      <c r="I14" s="88"/>
      <c r="J14" s="88"/>
      <c r="K14" s="88"/>
      <c r="L14" s="88"/>
      <c r="M14" s="93"/>
      <c r="N14" s="90"/>
      <c r="O14" s="88"/>
      <c r="P14" s="88"/>
      <c r="T14" s="93"/>
      <c r="U14" s="187"/>
      <c r="V14" s="187"/>
      <c r="W14" s="187"/>
      <c r="X14" s="187"/>
      <c r="AA14" s="187"/>
      <c r="AB14" s="187"/>
      <c r="AC14" s="187"/>
      <c r="AD14" s="187"/>
      <c r="AE14" s="187"/>
    </row>
    <row r="15" spans="1:31" ht="15" customHeight="1" thickBot="1">
      <c r="A15" s="187"/>
      <c r="B15" s="187"/>
      <c r="C15" s="93"/>
      <c r="D15" s="187"/>
      <c r="E15" s="88"/>
      <c r="F15" s="88"/>
      <c r="G15" s="88"/>
      <c r="H15" s="270" t="s">
        <v>645</v>
      </c>
      <c r="I15" s="271"/>
      <c r="J15" s="271"/>
      <c r="K15" s="271"/>
      <c r="L15" s="271"/>
      <c r="M15" s="272"/>
      <c r="N15" s="273"/>
      <c r="O15" s="271"/>
      <c r="P15" s="271"/>
      <c r="R15" s="267">
        <v>8</v>
      </c>
      <c r="T15" s="274" t="s">
        <v>298</v>
      </c>
      <c r="U15" s="275"/>
      <c r="V15" s="275"/>
      <c r="W15" s="275"/>
      <c r="X15" s="187"/>
      <c r="AA15" s="187"/>
      <c r="AB15" s="187"/>
      <c r="AC15" s="187"/>
      <c r="AD15" s="187"/>
      <c r="AE15" s="187"/>
    </row>
    <row r="16" spans="1:31" ht="6" customHeight="1">
      <c r="A16" s="187"/>
      <c r="B16" s="187"/>
      <c r="C16" s="93"/>
      <c r="D16" s="187"/>
      <c r="E16" s="88"/>
      <c r="F16" s="88"/>
      <c r="G16" s="88"/>
      <c r="H16" s="276"/>
      <c r="I16" s="277"/>
      <c r="J16" s="277"/>
      <c r="K16" s="277"/>
      <c r="L16" s="277"/>
      <c r="M16" s="278"/>
      <c r="N16" s="279"/>
      <c r="O16" s="277"/>
      <c r="P16" s="277"/>
      <c r="T16" s="93"/>
      <c r="U16" s="187"/>
      <c r="V16" s="187"/>
      <c r="W16" s="187"/>
      <c r="X16" s="187"/>
      <c r="AA16" s="187"/>
      <c r="AB16" s="187"/>
      <c r="AC16" s="187"/>
      <c r="AD16" s="187"/>
      <c r="AE16" s="187"/>
    </row>
    <row r="17" spans="1:31" ht="15" customHeight="1" thickBot="1">
      <c r="A17" s="187"/>
      <c r="B17" s="187"/>
      <c r="C17" s="266" t="s">
        <v>646</v>
      </c>
      <c r="D17" s="187"/>
      <c r="E17" s="94"/>
      <c r="F17" s="94"/>
      <c r="G17" s="187"/>
      <c r="H17" s="266" t="s">
        <v>652</v>
      </c>
      <c r="I17" s="90"/>
      <c r="J17" s="94"/>
      <c r="K17" s="94"/>
      <c r="L17" s="187"/>
      <c r="M17" s="266" t="s">
        <v>653</v>
      </c>
      <c r="N17" s="90"/>
      <c r="O17" s="94"/>
      <c r="P17" s="94"/>
      <c r="U17" s="274" t="s">
        <v>299</v>
      </c>
      <c r="AA17" s="187"/>
      <c r="AB17" s="187"/>
      <c r="AC17" s="187"/>
      <c r="AD17" s="187"/>
      <c r="AE17" s="187"/>
    </row>
    <row r="18" spans="1:31" ht="15" customHeight="1" thickBot="1">
      <c r="A18" s="267" t="s">
        <v>136</v>
      </c>
      <c r="B18" s="187"/>
      <c r="C18" s="266" t="s">
        <v>647</v>
      </c>
      <c r="D18" s="187"/>
      <c r="E18" s="94"/>
      <c r="F18" s="94"/>
      <c r="G18" s="187"/>
      <c r="H18" s="266" t="s">
        <v>654</v>
      </c>
      <c r="I18" s="187"/>
      <c r="J18" s="94"/>
      <c r="K18" s="94"/>
      <c r="L18" s="187"/>
      <c r="M18" s="266" t="s">
        <v>655</v>
      </c>
      <c r="N18" s="187"/>
      <c r="O18" s="94"/>
      <c r="P18" s="94"/>
      <c r="U18" s="87" t="s">
        <v>300</v>
      </c>
      <c r="V18" s="275"/>
      <c r="W18" s="275"/>
      <c r="X18" s="869"/>
      <c r="AA18" s="187"/>
      <c r="AB18" s="187"/>
      <c r="AC18" s="187"/>
      <c r="AD18" s="187"/>
      <c r="AE18" s="187"/>
    </row>
    <row r="19" spans="1:31" ht="15" customHeight="1" thickBot="1">
      <c r="A19" s="267">
        <v>3</v>
      </c>
      <c r="B19" s="268"/>
      <c r="C19" s="266" t="s">
        <v>6</v>
      </c>
      <c r="D19" s="187"/>
      <c r="E19" s="94"/>
      <c r="F19" s="854"/>
      <c r="G19" s="187"/>
      <c r="H19" s="266" t="s">
        <v>6</v>
      </c>
      <c r="I19" s="187"/>
      <c r="J19" s="94"/>
      <c r="K19" s="854"/>
      <c r="L19" s="187"/>
      <c r="M19" s="266" t="s">
        <v>6</v>
      </c>
      <c r="N19" s="187"/>
      <c r="O19" s="94"/>
      <c r="P19" s="854"/>
      <c r="T19" s="280"/>
      <c r="U19" s="281"/>
      <c r="AA19" s="187"/>
      <c r="AB19" s="187"/>
      <c r="AC19" s="187"/>
      <c r="AD19" s="187"/>
      <c r="AE19" s="187"/>
    </row>
    <row r="20" spans="1:31" s="187" customFormat="1" ht="15" customHeight="1" thickBot="1">
      <c r="A20" s="267">
        <v>4</v>
      </c>
      <c r="B20" s="268"/>
      <c r="C20" s="266" t="s">
        <v>9</v>
      </c>
      <c r="E20" s="94"/>
      <c r="F20" s="282"/>
      <c r="H20" s="266" t="s">
        <v>9</v>
      </c>
      <c r="J20" s="94"/>
      <c r="K20" s="282"/>
      <c r="M20" s="266" t="s">
        <v>9</v>
      </c>
      <c r="O20" s="94"/>
      <c r="P20" s="282"/>
      <c r="T20" s="275"/>
      <c r="U20" s="283" t="s">
        <v>301</v>
      </c>
      <c r="X20" s="868"/>
    </row>
    <row r="21" spans="1:31" s="187" customFormat="1" ht="15" customHeight="1">
      <c r="C21" s="96" t="s">
        <v>10</v>
      </c>
      <c r="E21" s="94"/>
      <c r="F21" s="282"/>
      <c r="H21" s="96" t="s">
        <v>10</v>
      </c>
      <c r="J21" s="94"/>
      <c r="K21" s="282"/>
      <c r="M21" s="96" t="s">
        <v>10</v>
      </c>
      <c r="O21" s="94"/>
      <c r="P21" s="282"/>
      <c r="R21" s="85"/>
      <c r="S21" s="268"/>
      <c r="T21" s="102"/>
      <c r="U21" s="283" t="s">
        <v>302</v>
      </c>
      <c r="X21" s="868"/>
    </row>
    <row r="22" spans="1:31" s="86" customFormat="1" ht="79.5" customHeight="1">
      <c r="A22" s="96"/>
      <c r="B22" s="96"/>
      <c r="C22" s="96"/>
      <c r="D22" s="855"/>
      <c r="E22" s="856"/>
      <c r="F22" s="857"/>
      <c r="G22" s="96"/>
      <c r="H22" s="96"/>
      <c r="I22" s="855"/>
      <c r="J22" s="856"/>
      <c r="K22" s="857"/>
      <c r="L22" s="96"/>
      <c r="M22" s="96"/>
      <c r="N22" s="855"/>
      <c r="O22" s="856"/>
      <c r="P22" s="857"/>
      <c r="Q22" s="96"/>
      <c r="R22" s="187"/>
      <c r="S22" s="187"/>
      <c r="Y22" s="96"/>
      <c r="Z22" s="96"/>
      <c r="AA22" s="96"/>
      <c r="AB22" s="96"/>
      <c r="AC22" s="96"/>
      <c r="AD22" s="96"/>
      <c r="AE22" s="96"/>
    </row>
    <row r="23" spans="1:31" s="96" customFormat="1" ht="15" customHeight="1" thickBot="1">
      <c r="D23" s="88"/>
      <c r="E23" s="95"/>
      <c r="F23" s="107"/>
      <c r="I23" s="88"/>
      <c r="J23" s="95"/>
      <c r="K23" s="107"/>
      <c r="N23" s="88"/>
      <c r="O23" s="95"/>
      <c r="P23" s="107"/>
      <c r="R23" s="187"/>
      <c r="S23" s="187"/>
    </row>
    <row r="24" spans="1:31" s="187" customFormat="1" ht="15" customHeight="1" thickBot="1">
      <c r="A24" s="267">
        <v>5</v>
      </c>
      <c r="B24" s="268"/>
      <c r="C24" s="266" t="s">
        <v>5</v>
      </c>
      <c r="E24" s="94"/>
      <c r="F24" s="284"/>
      <c r="H24" s="266" t="s">
        <v>5</v>
      </c>
      <c r="J24" s="94"/>
      <c r="K24" s="284"/>
      <c r="M24" s="266" t="s">
        <v>5</v>
      </c>
      <c r="O24" s="94"/>
      <c r="P24" s="284"/>
      <c r="T24" s="285"/>
      <c r="U24" s="286" t="s">
        <v>303</v>
      </c>
      <c r="V24" s="286"/>
      <c r="W24" s="287"/>
      <c r="X24" s="288"/>
    </row>
    <row r="25" spans="1:31" ht="26.25" customHeight="1">
      <c r="A25" s="187"/>
      <c r="B25" s="187"/>
      <c r="C25" s="266"/>
      <c r="D25" s="97" t="s">
        <v>62</v>
      </c>
      <c r="E25" s="97" t="s">
        <v>64</v>
      </c>
      <c r="F25" s="108" t="s">
        <v>63</v>
      </c>
      <c r="G25" s="187"/>
      <c r="H25" s="266"/>
      <c r="I25" s="97" t="s">
        <v>62</v>
      </c>
      <c r="J25" s="97" t="s">
        <v>64</v>
      </c>
      <c r="K25" s="108" t="s">
        <v>63</v>
      </c>
      <c r="L25" s="187"/>
      <c r="M25" s="266"/>
      <c r="N25" s="97" t="s">
        <v>62</v>
      </c>
      <c r="O25" s="97" t="s">
        <v>64</v>
      </c>
      <c r="P25" s="108" t="s">
        <v>63</v>
      </c>
      <c r="T25" s="289"/>
      <c r="U25" s="290" t="s">
        <v>304</v>
      </c>
      <c r="V25" s="290"/>
      <c r="W25" s="291"/>
      <c r="X25" s="292" t="s">
        <v>43</v>
      </c>
      <c r="AA25" s="187"/>
      <c r="AB25" s="187"/>
      <c r="AC25" s="187"/>
      <c r="AD25" s="187"/>
      <c r="AE25" s="187"/>
    </row>
    <row r="26" spans="1:31" ht="15" customHeight="1">
      <c r="A26" s="187"/>
      <c r="B26" s="187"/>
      <c r="C26" s="266"/>
      <c r="D26" s="858"/>
      <c r="E26" s="858"/>
      <c r="F26" s="859"/>
      <c r="G26" s="187"/>
      <c r="H26" s="266"/>
      <c r="I26" s="858"/>
      <c r="J26" s="858"/>
      <c r="K26" s="859"/>
      <c r="L26" s="187"/>
      <c r="M26" s="266"/>
      <c r="N26" s="858"/>
      <c r="O26" s="858"/>
      <c r="P26" s="859"/>
      <c r="T26" s="293">
        <v>1</v>
      </c>
      <c r="U26" s="294" t="s">
        <v>305</v>
      </c>
      <c r="V26" s="295"/>
      <c r="W26" s="295"/>
      <c r="X26" s="865"/>
      <c r="AA26" s="187"/>
      <c r="AB26" s="187"/>
      <c r="AC26" s="187"/>
      <c r="AD26" s="187"/>
      <c r="AE26" s="187"/>
    </row>
    <row r="27" spans="1:31" ht="15" customHeight="1">
      <c r="A27" s="187"/>
      <c r="B27" s="187"/>
      <c r="C27" s="266"/>
      <c r="D27" s="858"/>
      <c r="E27" s="858"/>
      <c r="F27" s="859"/>
      <c r="G27" s="187"/>
      <c r="H27" s="266"/>
      <c r="I27" s="858"/>
      <c r="J27" s="858"/>
      <c r="K27" s="859"/>
      <c r="L27" s="187"/>
      <c r="M27" s="266"/>
      <c r="N27" s="858"/>
      <c r="O27" s="858"/>
      <c r="P27" s="859"/>
      <c r="T27" s="296">
        <v>2</v>
      </c>
      <c r="U27" s="297" t="s">
        <v>306</v>
      </c>
      <c r="V27" s="298"/>
      <c r="W27" s="298"/>
      <c r="X27" s="866"/>
      <c r="AA27" s="187"/>
      <c r="AB27" s="187"/>
      <c r="AC27" s="187"/>
      <c r="AD27" s="187"/>
      <c r="AE27" s="187"/>
    </row>
    <row r="28" spans="1:31" ht="15" customHeight="1">
      <c r="A28" s="187"/>
      <c r="B28" s="187"/>
      <c r="C28" s="266"/>
      <c r="D28" s="858"/>
      <c r="E28" s="858"/>
      <c r="F28" s="859"/>
      <c r="G28" s="187"/>
      <c r="H28" s="266"/>
      <c r="I28" s="858"/>
      <c r="J28" s="858"/>
      <c r="K28" s="859"/>
      <c r="L28" s="187"/>
      <c r="M28" s="266"/>
      <c r="N28" s="858"/>
      <c r="O28" s="858"/>
      <c r="P28" s="859"/>
      <c r="T28" s="296">
        <v>3</v>
      </c>
      <c r="U28" s="297" t="s">
        <v>307</v>
      </c>
      <c r="V28" s="298"/>
      <c r="W28" s="298"/>
      <c r="X28" s="866"/>
      <c r="AA28" s="187"/>
      <c r="AB28" s="187"/>
      <c r="AC28" s="187"/>
      <c r="AD28" s="187"/>
      <c r="AE28" s="187"/>
    </row>
    <row r="29" spans="1:31" s="187" customFormat="1" ht="15" customHeight="1" thickBot="1">
      <c r="C29" s="266"/>
      <c r="E29" s="94"/>
      <c r="F29" s="94"/>
      <c r="H29" s="266"/>
      <c r="J29" s="94"/>
      <c r="K29" s="94"/>
      <c r="M29" s="266"/>
      <c r="O29" s="94"/>
      <c r="P29" s="94"/>
      <c r="T29" s="299">
        <v>4</v>
      </c>
      <c r="U29" s="300" t="s">
        <v>308</v>
      </c>
      <c r="V29" s="301"/>
      <c r="W29" s="301"/>
      <c r="X29" s="866"/>
    </row>
    <row r="30" spans="1:31" s="187" customFormat="1" ht="15" customHeight="1" thickBot="1">
      <c r="A30" s="267">
        <v>6</v>
      </c>
      <c r="B30" s="268"/>
      <c r="C30" s="266" t="s">
        <v>137</v>
      </c>
      <c r="E30" s="94"/>
      <c r="F30" s="284"/>
      <c r="H30" s="266" t="s">
        <v>137</v>
      </c>
      <c r="J30" s="94"/>
      <c r="K30" s="284"/>
      <c r="M30" s="266" t="s">
        <v>137</v>
      </c>
      <c r="O30" s="94"/>
      <c r="P30" s="284"/>
      <c r="T30" s="302">
        <v>5</v>
      </c>
      <c r="U30" s="300" t="s">
        <v>309</v>
      </c>
      <c r="V30" s="301"/>
      <c r="W30" s="303"/>
      <c r="X30" s="1013"/>
    </row>
    <row r="31" spans="1:31" ht="15" customHeight="1">
      <c r="A31" s="187"/>
      <c r="B31" s="187"/>
      <c r="C31" s="266"/>
      <c r="D31" s="187"/>
      <c r="E31" s="304" t="s">
        <v>138</v>
      </c>
      <c r="F31" s="860"/>
      <c r="G31" s="187"/>
      <c r="H31" s="266"/>
      <c r="I31" s="187"/>
      <c r="J31" s="304" t="s">
        <v>138</v>
      </c>
      <c r="K31" s="860"/>
      <c r="L31" s="187"/>
      <c r="M31" s="266"/>
      <c r="N31" s="187"/>
      <c r="O31" s="304" t="s">
        <v>138</v>
      </c>
      <c r="P31" s="860"/>
      <c r="T31" s="305"/>
      <c r="U31" s="306" t="s">
        <v>310</v>
      </c>
      <c r="V31" s="105"/>
      <c r="W31" s="307"/>
      <c r="X31" s="867"/>
      <c r="AA31" s="187"/>
      <c r="AB31" s="187"/>
      <c r="AC31" s="187"/>
      <c r="AD31" s="187"/>
      <c r="AE31" s="187"/>
    </row>
    <row r="32" spans="1:31" s="187" customFormat="1" ht="15" customHeight="1">
      <c r="C32" s="266"/>
      <c r="E32" s="308" t="s">
        <v>139</v>
      </c>
      <c r="F32" s="284"/>
      <c r="H32" s="266"/>
      <c r="J32" s="308" t="s">
        <v>139</v>
      </c>
      <c r="K32" s="284"/>
      <c r="M32" s="266"/>
      <c r="O32" s="308" t="s">
        <v>139</v>
      </c>
      <c r="P32" s="284"/>
      <c r="T32" s="309"/>
      <c r="U32" s="294" t="s">
        <v>311</v>
      </c>
      <c r="V32" s="295"/>
      <c r="W32" s="310"/>
      <c r="X32" s="867"/>
    </row>
    <row r="33" spans="1:250" ht="26.25" customHeight="1">
      <c r="A33" s="187"/>
      <c r="B33" s="187"/>
      <c r="C33" s="266"/>
      <c r="D33" s="97" t="s">
        <v>62</v>
      </c>
      <c r="E33" s="97" t="s">
        <v>64</v>
      </c>
      <c r="F33" s="108" t="s">
        <v>140</v>
      </c>
      <c r="G33" s="187"/>
      <c r="H33" s="266"/>
      <c r="I33" s="97" t="s">
        <v>62</v>
      </c>
      <c r="J33" s="97" t="s">
        <v>64</v>
      </c>
      <c r="K33" s="108" t="s">
        <v>140</v>
      </c>
      <c r="L33" s="187"/>
      <c r="M33" s="266"/>
      <c r="N33" s="97" t="s">
        <v>62</v>
      </c>
      <c r="O33" s="97" t="s">
        <v>64</v>
      </c>
      <c r="P33" s="108" t="s">
        <v>140</v>
      </c>
      <c r="T33" s="283"/>
      <c r="U33" s="187"/>
      <c r="V33" s="187"/>
      <c r="W33" s="187"/>
      <c r="X33" s="187"/>
      <c r="AA33" s="187"/>
      <c r="AB33" s="187"/>
      <c r="AC33" s="187"/>
      <c r="AD33" s="187"/>
      <c r="AE33" s="187"/>
    </row>
    <row r="34" spans="1:250" ht="15" customHeight="1">
      <c r="A34" s="187"/>
      <c r="B34" s="187"/>
      <c r="C34" s="266"/>
      <c r="D34" s="858"/>
      <c r="E34" s="858"/>
      <c r="F34" s="859"/>
      <c r="G34" s="187"/>
      <c r="H34" s="266"/>
      <c r="I34" s="858"/>
      <c r="J34" s="858"/>
      <c r="K34" s="859"/>
      <c r="L34" s="187"/>
      <c r="M34" s="266"/>
      <c r="N34" s="858"/>
      <c r="O34" s="858"/>
      <c r="P34" s="859"/>
      <c r="T34" s="187"/>
      <c r="U34" s="187"/>
      <c r="V34" s="187"/>
      <c r="W34" s="187"/>
      <c r="X34" s="187"/>
      <c r="AA34" s="187"/>
      <c r="AB34" s="187"/>
      <c r="AC34" s="187"/>
      <c r="AD34" s="187"/>
      <c r="AE34" s="187"/>
    </row>
    <row r="35" spans="1:250" ht="15" customHeight="1">
      <c r="A35" s="187"/>
      <c r="B35" s="187"/>
      <c r="C35" s="266"/>
      <c r="D35" s="858"/>
      <c r="E35" s="858"/>
      <c r="F35" s="859"/>
      <c r="G35" s="187"/>
      <c r="H35" s="266"/>
      <c r="I35" s="858"/>
      <c r="J35" s="858"/>
      <c r="K35" s="859"/>
      <c r="L35" s="187"/>
      <c r="M35" s="266"/>
      <c r="N35" s="858"/>
      <c r="O35" s="858"/>
      <c r="P35" s="859"/>
      <c r="AA35" s="187"/>
      <c r="AB35" s="187"/>
      <c r="AC35" s="187"/>
      <c r="AD35" s="187"/>
      <c r="AE35" s="187"/>
    </row>
    <row r="36" spans="1:250" ht="15" customHeight="1">
      <c r="A36" s="187"/>
      <c r="B36" s="187"/>
      <c r="C36" s="266"/>
      <c r="D36" s="858"/>
      <c r="E36" s="858"/>
      <c r="F36" s="859"/>
      <c r="G36" s="187"/>
      <c r="H36" s="266"/>
      <c r="I36" s="858"/>
      <c r="J36" s="858"/>
      <c r="K36" s="859"/>
      <c r="L36" s="187"/>
      <c r="M36" s="266"/>
      <c r="N36" s="858"/>
      <c r="O36" s="858"/>
      <c r="P36" s="859"/>
      <c r="T36" s="311" t="s">
        <v>312</v>
      </c>
      <c r="U36" s="312"/>
      <c r="V36" s="286"/>
      <c r="W36" s="286"/>
      <c r="X36" s="287"/>
      <c r="AA36" s="187"/>
      <c r="AB36" s="187"/>
      <c r="AC36" s="187"/>
      <c r="AD36" s="187"/>
      <c r="AE36" s="187"/>
    </row>
    <row r="37" spans="1:250" ht="15" customHeight="1" thickBot="1">
      <c r="A37" s="187"/>
      <c r="B37" s="187"/>
      <c r="C37" s="266"/>
      <c r="D37" s="313"/>
      <c r="E37" s="313"/>
      <c r="F37" s="314"/>
      <c r="G37" s="187"/>
      <c r="H37" s="266"/>
      <c r="I37" s="313"/>
      <c r="J37" s="313"/>
      <c r="K37" s="314"/>
      <c r="L37" s="187"/>
      <c r="M37" s="266"/>
      <c r="N37" s="313"/>
      <c r="O37" s="313"/>
      <c r="P37" s="314"/>
      <c r="T37" s="315" t="s">
        <v>313</v>
      </c>
      <c r="U37" s="316"/>
      <c r="V37" s="316"/>
      <c r="W37" s="316"/>
      <c r="X37" s="317"/>
      <c r="AA37" s="187"/>
      <c r="AB37" s="187"/>
      <c r="AC37" s="187"/>
      <c r="AD37" s="187"/>
      <c r="AE37" s="187"/>
    </row>
    <row r="38" spans="1:250" ht="15" customHeight="1" thickBot="1">
      <c r="A38" s="91">
        <v>7</v>
      </c>
      <c r="B38" s="92"/>
      <c r="C38" s="98" t="s">
        <v>40</v>
      </c>
      <c r="D38" s="99"/>
      <c r="E38" s="100"/>
      <c r="F38" s="101"/>
      <c r="G38" s="87"/>
      <c r="H38" s="98" t="s">
        <v>40</v>
      </c>
      <c r="I38" s="99"/>
      <c r="J38" s="100"/>
      <c r="K38" s="101"/>
      <c r="L38" s="87"/>
      <c r="M38" s="98" t="s">
        <v>40</v>
      </c>
      <c r="N38" s="99"/>
      <c r="O38" s="100"/>
      <c r="P38" s="101"/>
      <c r="Q38" s="266"/>
      <c r="T38" s="318" t="s">
        <v>314</v>
      </c>
      <c r="U38" s="319"/>
      <c r="V38" s="319"/>
      <c r="W38" s="319"/>
      <c r="X38" s="320"/>
      <c r="Y38" s="266"/>
      <c r="Z38" s="266"/>
      <c r="AA38" s="266"/>
      <c r="AB38" s="266"/>
      <c r="AC38" s="266"/>
      <c r="AD38" s="266"/>
      <c r="AE38" s="266"/>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c r="CC38" s="87"/>
      <c r="CD38" s="87"/>
      <c r="CE38" s="87"/>
      <c r="CF38" s="87"/>
      <c r="CG38" s="87"/>
      <c r="CH38" s="87"/>
      <c r="CI38" s="87"/>
      <c r="CJ38" s="87"/>
      <c r="CK38" s="87"/>
      <c r="CL38" s="87"/>
      <c r="CM38" s="87"/>
      <c r="CN38" s="87"/>
      <c r="CO38" s="87"/>
      <c r="CP38" s="87"/>
      <c r="CQ38" s="87"/>
      <c r="CR38" s="87"/>
      <c r="CS38" s="87"/>
      <c r="CT38" s="87"/>
      <c r="CU38" s="87"/>
      <c r="CV38" s="87"/>
      <c r="CW38" s="87"/>
      <c r="CX38" s="87"/>
      <c r="CY38" s="87"/>
      <c r="CZ38" s="87"/>
      <c r="DA38" s="87"/>
      <c r="DB38" s="87"/>
      <c r="DC38" s="87"/>
      <c r="DD38" s="87"/>
      <c r="DE38" s="87"/>
      <c r="DF38" s="87"/>
      <c r="DG38" s="87"/>
      <c r="DH38" s="87"/>
      <c r="DI38" s="87"/>
      <c r="DJ38" s="87"/>
      <c r="DK38" s="87"/>
      <c r="DL38" s="87"/>
      <c r="DM38" s="87"/>
      <c r="DN38" s="87"/>
      <c r="DO38" s="87"/>
      <c r="DP38" s="87"/>
      <c r="DQ38" s="87"/>
      <c r="DR38" s="87"/>
      <c r="DS38" s="87"/>
      <c r="DT38" s="87"/>
      <c r="DU38" s="87"/>
      <c r="DV38" s="87"/>
      <c r="DW38" s="87"/>
      <c r="DX38" s="87"/>
      <c r="DY38" s="87"/>
      <c r="DZ38" s="87"/>
      <c r="EA38" s="87"/>
      <c r="EB38" s="87"/>
      <c r="EC38" s="87"/>
      <c r="ED38" s="87"/>
      <c r="EE38" s="87"/>
      <c r="EF38" s="87"/>
      <c r="EG38" s="87"/>
      <c r="EH38" s="87"/>
      <c r="EI38" s="87"/>
      <c r="EJ38" s="87"/>
      <c r="EK38" s="87"/>
      <c r="EL38" s="87"/>
      <c r="EM38" s="87"/>
      <c r="EN38" s="87"/>
      <c r="EO38" s="87"/>
      <c r="EP38" s="87"/>
      <c r="EQ38" s="87"/>
      <c r="ER38" s="87"/>
      <c r="ES38" s="87"/>
      <c r="ET38" s="87"/>
      <c r="EU38" s="87"/>
      <c r="EV38" s="87"/>
      <c r="EW38" s="87"/>
      <c r="EX38" s="87"/>
      <c r="EY38" s="87"/>
      <c r="EZ38" s="87"/>
      <c r="FA38" s="87"/>
      <c r="FB38" s="87"/>
      <c r="FC38" s="87"/>
      <c r="FD38" s="87"/>
      <c r="FE38" s="87"/>
      <c r="FF38" s="87"/>
      <c r="FG38" s="87"/>
      <c r="FH38" s="87"/>
      <c r="FI38" s="87"/>
      <c r="FJ38" s="87"/>
      <c r="FK38" s="87"/>
      <c r="FL38" s="87"/>
      <c r="FM38" s="87"/>
      <c r="FN38" s="87"/>
      <c r="FO38" s="87"/>
      <c r="FP38" s="87"/>
      <c r="FQ38" s="87"/>
      <c r="FR38" s="87"/>
      <c r="FS38" s="87"/>
      <c r="FT38" s="87"/>
      <c r="FU38" s="87"/>
      <c r="FV38" s="87"/>
      <c r="FW38" s="87"/>
      <c r="FX38" s="87"/>
      <c r="FY38" s="87"/>
      <c r="FZ38" s="87"/>
      <c r="GA38" s="87"/>
      <c r="GB38" s="87"/>
      <c r="GC38" s="87"/>
      <c r="GD38" s="87"/>
      <c r="GE38" s="87"/>
      <c r="GF38" s="87"/>
      <c r="GG38" s="87"/>
      <c r="GH38" s="87"/>
      <c r="GI38" s="87"/>
      <c r="GJ38" s="87"/>
      <c r="GK38" s="87"/>
      <c r="GL38" s="87"/>
      <c r="GM38" s="87"/>
      <c r="GN38" s="87"/>
      <c r="GO38" s="87"/>
      <c r="GP38" s="87"/>
      <c r="GQ38" s="87"/>
      <c r="GR38" s="87"/>
      <c r="GS38" s="87"/>
      <c r="GT38" s="87"/>
      <c r="GU38" s="87"/>
      <c r="GV38" s="87"/>
      <c r="GW38" s="87"/>
      <c r="GX38" s="87"/>
      <c r="GY38" s="87"/>
      <c r="GZ38" s="87"/>
      <c r="HA38" s="87"/>
      <c r="HB38" s="87"/>
      <c r="HC38" s="87"/>
      <c r="HD38" s="87"/>
      <c r="HE38" s="87"/>
      <c r="HF38" s="87"/>
      <c r="HG38" s="87"/>
      <c r="HH38" s="87"/>
      <c r="HI38" s="87"/>
      <c r="HJ38" s="87"/>
      <c r="HK38" s="87"/>
      <c r="HL38" s="87"/>
      <c r="HM38" s="87"/>
      <c r="HN38" s="87"/>
      <c r="HO38" s="87"/>
      <c r="HP38" s="87"/>
      <c r="HQ38" s="87"/>
      <c r="HR38" s="87"/>
      <c r="HS38" s="87"/>
      <c r="HT38" s="87"/>
      <c r="HU38" s="87"/>
      <c r="HV38" s="87"/>
      <c r="HW38" s="87"/>
      <c r="HX38" s="87"/>
      <c r="HY38" s="87"/>
      <c r="HZ38" s="87"/>
      <c r="IA38" s="87"/>
      <c r="IB38" s="87"/>
      <c r="IC38" s="87"/>
      <c r="ID38" s="87"/>
      <c r="IE38" s="87"/>
      <c r="IF38" s="87"/>
      <c r="IG38" s="87"/>
      <c r="IH38" s="87"/>
      <c r="II38" s="87"/>
      <c r="IJ38" s="87"/>
      <c r="IK38" s="87"/>
      <c r="IL38" s="87"/>
      <c r="IM38" s="87"/>
      <c r="IN38" s="87"/>
      <c r="IO38" s="87"/>
      <c r="IP38" s="87"/>
    </row>
    <row r="39" spans="1:250" ht="50.15" customHeight="1">
      <c r="C39" s="1284" t="s">
        <v>65</v>
      </c>
      <c r="D39" s="1285"/>
      <c r="E39" s="103" t="s">
        <v>41</v>
      </c>
      <c r="F39" s="103" t="s">
        <v>42</v>
      </c>
      <c r="H39" s="1284" t="s">
        <v>65</v>
      </c>
      <c r="I39" s="1286"/>
      <c r="J39" s="240" t="s">
        <v>41</v>
      </c>
      <c r="K39" s="240" t="s">
        <v>42</v>
      </c>
      <c r="M39" s="1284" t="s">
        <v>65</v>
      </c>
      <c r="N39" s="1286"/>
      <c r="O39" s="240" t="s">
        <v>41</v>
      </c>
      <c r="P39" s="240" t="s">
        <v>42</v>
      </c>
      <c r="T39" s="321"/>
      <c r="U39" s="322" t="s">
        <v>315</v>
      </c>
      <c r="V39" s="103" t="s">
        <v>316</v>
      </c>
      <c r="W39" s="103" t="s">
        <v>41</v>
      </c>
      <c r="X39" s="103" t="s">
        <v>42</v>
      </c>
    </row>
    <row r="40" spans="1:250" ht="15" customHeight="1">
      <c r="C40" s="104">
        <v>1</v>
      </c>
      <c r="D40" s="861"/>
      <c r="E40" s="862"/>
      <c r="F40" s="1014"/>
      <c r="H40" s="104">
        <v>1</v>
      </c>
      <c r="I40" s="861"/>
      <c r="J40" s="862"/>
      <c r="K40" s="1014"/>
      <c r="M40" s="104">
        <v>1</v>
      </c>
      <c r="N40" s="861"/>
      <c r="O40" s="862"/>
      <c r="P40" s="1014"/>
      <c r="T40" s="323">
        <v>1</v>
      </c>
      <c r="U40" s="863"/>
      <c r="V40" s="864"/>
      <c r="W40" s="1015"/>
      <c r="X40" s="1014"/>
    </row>
    <row r="41" spans="1:250" ht="15" customHeight="1">
      <c r="C41" s="104">
        <v>2</v>
      </c>
      <c r="D41" s="861"/>
      <c r="E41" s="862"/>
      <c r="F41" s="1014"/>
      <c r="H41" s="104">
        <v>2</v>
      </c>
      <c r="I41" s="861"/>
      <c r="J41" s="862"/>
      <c r="K41" s="1014"/>
      <c r="M41" s="104">
        <v>2</v>
      </c>
      <c r="N41" s="861"/>
      <c r="O41" s="862"/>
      <c r="P41" s="1014"/>
      <c r="T41" s="323">
        <v>2</v>
      </c>
      <c r="U41" s="863"/>
      <c r="V41" s="864"/>
      <c r="W41" s="1015"/>
      <c r="X41" s="1014"/>
    </row>
    <row r="42" spans="1:250" ht="15" customHeight="1">
      <c r="C42" s="104">
        <v>3</v>
      </c>
      <c r="D42" s="861"/>
      <c r="E42" s="862"/>
      <c r="F42" s="1014"/>
      <c r="H42" s="104">
        <v>3</v>
      </c>
      <c r="I42" s="861"/>
      <c r="J42" s="862"/>
      <c r="K42" s="1014"/>
      <c r="M42" s="104">
        <v>3</v>
      </c>
      <c r="N42" s="861"/>
      <c r="O42" s="862"/>
      <c r="P42" s="1014"/>
      <c r="T42" s="323">
        <v>3</v>
      </c>
      <c r="U42" s="863"/>
      <c r="V42" s="864"/>
      <c r="W42" s="1015"/>
      <c r="X42" s="1014"/>
    </row>
    <row r="43" spans="1:250" ht="15" customHeight="1">
      <c r="C43" s="104">
        <v>4</v>
      </c>
      <c r="D43" s="861"/>
      <c r="E43" s="862"/>
      <c r="F43" s="1014"/>
      <c r="H43" s="104">
        <v>4</v>
      </c>
      <c r="I43" s="861"/>
      <c r="J43" s="862"/>
      <c r="K43" s="1014"/>
      <c r="M43" s="104">
        <v>4</v>
      </c>
      <c r="N43" s="861"/>
      <c r="O43" s="862"/>
      <c r="P43" s="1014"/>
      <c r="T43" s="323">
        <v>4</v>
      </c>
      <c r="U43" s="863"/>
      <c r="V43" s="864"/>
      <c r="W43" s="1015"/>
      <c r="X43" s="1014"/>
    </row>
    <row r="44" spans="1:250" ht="15" customHeight="1">
      <c r="C44" s="104">
        <v>5</v>
      </c>
      <c r="D44" s="861"/>
      <c r="E44" s="862"/>
      <c r="F44" s="1014"/>
      <c r="H44" s="104">
        <v>5</v>
      </c>
      <c r="I44" s="861"/>
      <c r="J44" s="862"/>
      <c r="K44" s="1014"/>
      <c r="M44" s="104">
        <v>5</v>
      </c>
      <c r="N44" s="861"/>
      <c r="O44" s="862"/>
      <c r="P44" s="1014"/>
      <c r="T44" s="323">
        <v>5</v>
      </c>
      <c r="U44" s="863"/>
      <c r="V44" s="864"/>
      <c r="W44" s="1015"/>
      <c r="X44" s="1014"/>
    </row>
    <row r="45" spans="1:250" ht="15" customHeight="1">
      <c r="C45" s="104">
        <v>6</v>
      </c>
      <c r="D45" s="861"/>
      <c r="E45" s="862"/>
      <c r="F45" s="1014"/>
      <c r="H45" s="104">
        <v>6</v>
      </c>
      <c r="I45" s="861"/>
      <c r="J45" s="862"/>
      <c r="K45" s="1014"/>
      <c r="M45" s="104">
        <v>6</v>
      </c>
      <c r="N45" s="861"/>
      <c r="O45" s="862"/>
      <c r="P45" s="1014"/>
      <c r="T45" s="323">
        <v>6</v>
      </c>
      <c r="U45" s="863"/>
      <c r="V45" s="864"/>
      <c r="W45" s="1015"/>
      <c r="X45" s="1014"/>
    </row>
    <row r="46" spans="1:250" ht="15" customHeight="1">
      <c r="C46" s="104">
        <v>7</v>
      </c>
      <c r="D46" s="861"/>
      <c r="E46" s="862"/>
      <c r="F46" s="1014"/>
      <c r="H46" s="104">
        <v>7</v>
      </c>
      <c r="I46" s="861"/>
      <c r="J46" s="862"/>
      <c r="K46" s="1014"/>
      <c r="M46" s="104">
        <v>7</v>
      </c>
      <c r="N46" s="861"/>
      <c r="O46" s="862"/>
      <c r="P46" s="1014"/>
      <c r="T46" s="323">
        <v>7</v>
      </c>
      <c r="U46" s="863"/>
      <c r="V46" s="864"/>
      <c r="W46" s="1015"/>
      <c r="X46" s="1014"/>
    </row>
    <row r="47" spans="1:250" ht="15" customHeight="1">
      <c r="C47" s="104">
        <v>8</v>
      </c>
      <c r="D47" s="861"/>
      <c r="E47" s="862"/>
      <c r="F47" s="1014"/>
      <c r="H47" s="104">
        <v>8</v>
      </c>
      <c r="I47" s="861"/>
      <c r="J47" s="862"/>
      <c r="K47" s="1014"/>
      <c r="M47" s="104">
        <v>8</v>
      </c>
      <c r="N47" s="861"/>
      <c r="O47" s="862"/>
      <c r="P47" s="1014"/>
      <c r="T47" s="323">
        <v>8</v>
      </c>
      <c r="U47" s="863"/>
      <c r="V47" s="864"/>
      <c r="W47" s="1015"/>
      <c r="X47" s="1014"/>
    </row>
    <row r="48" spans="1:250" ht="15" customHeight="1">
      <c r="C48" s="104">
        <v>9</v>
      </c>
      <c r="D48" s="861"/>
      <c r="E48" s="862"/>
      <c r="F48" s="1014"/>
      <c r="H48" s="104">
        <v>9</v>
      </c>
      <c r="I48" s="861"/>
      <c r="J48" s="862"/>
      <c r="K48" s="1014"/>
      <c r="M48" s="104">
        <v>9</v>
      </c>
      <c r="N48" s="861"/>
      <c r="O48" s="862"/>
      <c r="P48" s="1014"/>
      <c r="T48" s="323">
        <v>9</v>
      </c>
      <c r="U48" s="863"/>
      <c r="V48" s="864"/>
      <c r="W48" s="1015"/>
      <c r="X48" s="1014"/>
    </row>
    <row r="49" spans="1:31" ht="15" customHeight="1">
      <c r="C49" s="104">
        <v>10</v>
      </c>
      <c r="D49" s="861"/>
      <c r="E49" s="862"/>
      <c r="F49" s="1014"/>
      <c r="H49" s="104">
        <v>10</v>
      </c>
      <c r="I49" s="861"/>
      <c r="J49" s="862"/>
      <c r="K49" s="1014"/>
      <c r="M49" s="104">
        <v>10</v>
      </c>
      <c r="N49" s="861"/>
      <c r="O49" s="862"/>
      <c r="P49" s="1014"/>
      <c r="T49" s="323">
        <v>10</v>
      </c>
      <c r="U49" s="863"/>
      <c r="V49" s="864"/>
      <c r="W49" s="1015"/>
      <c r="X49" s="1014"/>
    </row>
    <row r="50" spans="1:31" s="187" customFormat="1" ht="15" customHeight="1">
      <c r="E50" s="324"/>
      <c r="F50" s="325"/>
      <c r="J50" s="324"/>
      <c r="K50" s="325"/>
      <c r="O50" s="324"/>
      <c r="P50" s="325"/>
      <c r="T50" s="90"/>
      <c r="U50" s="90"/>
      <c r="V50" s="90"/>
      <c r="W50" s="90"/>
      <c r="AA50" s="94"/>
      <c r="AB50" s="90"/>
      <c r="AC50" s="90"/>
      <c r="AD50" s="90"/>
      <c r="AE50" s="90"/>
    </row>
    <row r="51" spans="1:31" s="187" customFormat="1" ht="15" customHeight="1">
      <c r="C51" s="326"/>
      <c r="E51" s="324"/>
      <c r="H51" s="326"/>
      <c r="J51" s="327"/>
      <c r="M51" s="326"/>
      <c r="O51" s="327"/>
      <c r="T51" s="328"/>
      <c r="U51" s="90"/>
      <c r="V51" s="90"/>
      <c r="W51" s="90"/>
      <c r="AA51" s="94"/>
      <c r="AB51" s="90"/>
      <c r="AC51" s="90"/>
      <c r="AD51" s="90"/>
      <c r="AE51" s="90"/>
    </row>
    <row r="52" spans="1:31" s="187" customFormat="1" ht="15" customHeight="1">
      <c r="C52" s="329"/>
      <c r="H52" s="329"/>
      <c r="M52" s="329"/>
      <c r="T52" s="330"/>
      <c r="U52" s="90"/>
      <c r="V52" s="90"/>
      <c r="W52" s="90"/>
      <c r="AA52" s="94"/>
      <c r="AB52" s="90"/>
      <c r="AC52" s="90"/>
      <c r="AD52" s="90"/>
      <c r="AE52" s="90"/>
    </row>
    <row r="53" spans="1:31" s="187" customFormat="1" ht="15" customHeight="1" thickBot="1">
      <c r="C53" s="331"/>
      <c r="D53" s="105"/>
      <c r="H53" s="331"/>
      <c r="I53" s="105"/>
      <c r="M53" s="331"/>
      <c r="N53" s="105"/>
      <c r="T53" s="332"/>
      <c r="U53" s="105"/>
      <c r="V53" s="105"/>
      <c r="W53" s="105"/>
      <c r="AB53" s="90"/>
      <c r="AC53" s="90"/>
      <c r="AD53" s="90"/>
      <c r="AE53" s="90"/>
    </row>
    <row r="54" spans="1:31" ht="15" customHeight="1" thickBot="1">
      <c r="A54" s="267" t="s">
        <v>135</v>
      </c>
      <c r="B54" s="187"/>
      <c r="C54" s="269" t="s">
        <v>39</v>
      </c>
      <c r="D54" s="187"/>
      <c r="E54" s="187"/>
      <c r="F54" s="853"/>
      <c r="G54" s="1011"/>
      <c r="H54" s="1011"/>
      <c r="I54" s="1011"/>
      <c r="J54" s="1012"/>
      <c r="K54" s="1012"/>
      <c r="L54" s="1012"/>
      <c r="M54" s="1012"/>
      <c r="N54" s="1012"/>
      <c r="O54" s="1012"/>
      <c r="P54" s="1012"/>
      <c r="R54"/>
      <c r="S54"/>
      <c r="T54" s="269"/>
      <c r="U54" s="187"/>
      <c r="V54" s="187"/>
      <c r="W54" s="187"/>
      <c r="X54" s="187"/>
      <c r="AA54" s="187"/>
    </row>
    <row r="55" spans="1:31" s="187" customFormat="1" ht="15" customHeight="1" thickBot="1">
      <c r="C55" s="93"/>
      <c r="E55" s="88"/>
      <c r="F55" s="88"/>
      <c r="G55" s="88"/>
      <c r="H55" s="93"/>
      <c r="I55" s="90"/>
      <c r="J55" s="88"/>
      <c r="K55" s="88"/>
      <c r="L55" s="88"/>
      <c r="M55" s="93"/>
      <c r="N55" s="90"/>
      <c r="O55" s="88"/>
      <c r="P55" s="88"/>
      <c r="R55"/>
      <c r="S55"/>
      <c r="T55" s="93"/>
    </row>
    <row r="56" spans="1:31" s="187" customFormat="1" ht="15" customHeight="1" thickBot="1">
      <c r="C56" s="93"/>
      <c r="E56" s="88"/>
      <c r="F56" s="88"/>
      <c r="G56" s="88"/>
      <c r="H56" s="270" t="s">
        <v>645</v>
      </c>
      <c r="I56" s="271"/>
      <c r="J56" s="271"/>
      <c r="K56" s="271"/>
      <c r="L56" s="271"/>
      <c r="M56" s="272"/>
      <c r="N56" s="273"/>
      <c r="O56" s="271"/>
      <c r="P56" s="271"/>
      <c r="R56" s="267">
        <v>8</v>
      </c>
      <c r="T56" s="274" t="s">
        <v>298</v>
      </c>
      <c r="U56" s="275"/>
      <c r="V56" s="275"/>
      <c r="W56" s="275"/>
    </row>
    <row r="57" spans="1:31" s="187" customFormat="1" ht="6" customHeight="1">
      <c r="C57" s="93"/>
      <c r="E57" s="88"/>
      <c r="F57" s="88"/>
      <c r="G57" s="88"/>
      <c r="H57" s="276"/>
      <c r="I57" s="277"/>
      <c r="J57" s="277"/>
      <c r="K57" s="277"/>
      <c r="L57" s="277"/>
      <c r="M57" s="278"/>
      <c r="N57" s="279"/>
      <c r="O57" s="277"/>
      <c r="P57" s="277"/>
      <c r="T57" s="93"/>
    </row>
    <row r="58" spans="1:31" ht="15" customHeight="1" thickBot="1">
      <c r="A58" s="187"/>
      <c r="B58" s="187"/>
      <c r="C58" s="266" t="s">
        <v>646</v>
      </c>
      <c r="D58" s="187"/>
      <c r="E58" s="94"/>
      <c r="F58" s="94"/>
      <c r="G58" s="187"/>
      <c r="H58" s="266" t="s">
        <v>652</v>
      </c>
      <c r="I58" s="90"/>
      <c r="J58" s="94"/>
      <c r="K58" s="94"/>
      <c r="L58" s="187"/>
      <c r="M58" s="266" t="s">
        <v>653</v>
      </c>
      <c r="N58" s="90"/>
      <c r="O58" s="94"/>
      <c r="P58" s="94"/>
      <c r="U58" s="274" t="s">
        <v>299</v>
      </c>
      <c r="Y58"/>
      <c r="Z58"/>
      <c r="AA58"/>
      <c r="AB58"/>
      <c r="AC58"/>
      <c r="AD58"/>
      <c r="AE58"/>
    </row>
    <row r="59" spans="1:31" ht="15" customHeight="1" thickBot="1">
      <c r="A59" s="267" t="s">
        <v>136</v>
      </c>
      <c r="B59" s="187"/>
      <c r="C59" s="266" t="s">
        <v>647</v>
      </c>
      <c r="D59" s="187"/>
      <c r="E59" s="94"/>
      <c r="F59" s="94"/>
      <c r="G59" s="187"/>
      <c r="H59" s="266" t="s">
        <v>654</v>
      </c>
      <c r="I59" s="187"/>
      <c r="J59" s="94"/>
      <c r="K59" s="94"/>
      <c r="L59" s="187"/>
      <c r="M59" s="266" t="s">
        <v>655</v>
      </c>
      <c r="N59" s="187"/>
      <c r="O59" s="94"/>
      <c r="P59" s="94"/>
      <c r="U59" s="87" t="s">
        <v>300</v>
      </c>
      <c r="V59" s="275"/>
      <c r="W59" s="275"/>
      <c r="X59" s="869"/>
      <c r="Y59"/>
      <c r="Z59"/>
      <c r="AA59"/>
      <c r="AB59"/>
      <c r="AC59"/>
      <c r="AD59"/>
      <c r="AE59"/>
    </row>
    <row r="60" spans="1:31" ht="15" customHeight="1" thickBot="1">
      <c r="A60" s="267">
        <v>3</v>
      </c>
      <c r="B60" s="187"/>
      <c r="C60" s="266" t="s">
        <v>6</v>
      </c>
      <c r="D60" s="187"/>
      <c r="E60" s="94"/>
      <c r="F60" s="854"/>
      <c r="G60" s="187"/>
      <c r="H60" s="266" t="s">
        <v>6</v>
      </c>
      <c r="I60" s="187"/>
      <c r="J60" s="94"/>
      <c r="K60" s="854"/>
      <c r="L60" s="187"/>
      <c r="M60" s="266" t="s">
        <v>6</v>
      </c>
      <c r="N60" s="187"/>
      <c r="O60" s="94"/>
      <c r="P60" s="854"/>
      <c r="T60" s="280"/>
      <c r="U60" s="281"/>
      <c r="Y60"/>
      <c r="Z60"/>
      <c r="AA60"/>
      <c r="AB60"/>
      <c r="AC60"/>
      <c r="AD60"/>
      <c r="AE60"/>
    </row>
    <row r="61" spans="1:31" s="187" customFormat="1" ht="15" customHeight="1" thickBot="1">
      <c r="A61" s="267">
        <v>4</v>
      </c>
      <c r="C61" s="266" t="s">
        <v>9</v>
      </c>
      <c r="E61" s="94"/>
      <c r="F61" s="282"/>
      <c r="H61" s="266" t="s">
        <v>9</v>
      </c>
      <c r="J61" s="94"/>
      <c r="K61" s="282"/>
      <c r="M61" s="266" t="s">
        <v>9</v>
      </c>
      <c r="O61" s="94"/>
      <c r="P61" s="282"/>
      <c r="T61" s="275"/>
      <c r="U61" s="283" t="s">
        <v>301</v>
      </c>
      <c r="X61" s="868"/>
      <c r="Y61"/>
      <c r="Z61"/>
      <c r="AA61"/>
      <c r="AB61"/>
      <c r="AC61"/>
      <c r="AD61"/>
      <c r="AE61"/>
    </row>
    <row r="62" spans="1:31" s="187" customFormat="1" ht="15" customHeight="1">
      <c r="C62" s="96" t="s">
        <v>10</v>
      </c>
      <c r="E62" s="94"/>
      <c r="F62" s="282"/>
      <c r="H62" s="96" t="s">
        <v>10</v>
      </c>
      <c r="J62" s="94"/>
      <c r="K62" s="282"/>
      <c r="M62" s="96" t="s">
        <v>10</v>
      </c>
      <c r="O62" s="94"/>
      <c r="P62" s="282"/>
      <c r="R62" s="85"/>
      <c r="S62" s="268"/>
      <c r="T62" s="102"/>
      <c r="U62" s="283" t="s">
        <v>302</v>
      </c>
      <c r="X62" s="868"/>
      <c r="Y62"/>
      <c r="Z62"/>
      <c r="AA62"/>
      <c r="AB62"/>
      <c r="AC62"/>
      <c r="AD62"/>
      <c r="AE62"/>
    </row>
    <row r="63" spans="1:31" s="86" customFormat="1" ht="80.150000000000006" customHeight="1">
      <c r="A63" s="96"/>
      <c r="B63" s="96"/>
      <c r="C63" s="96"/>
      <c r="D63" s="855"/>
      <c r="E63" s="856"/>
      <c r="F63" s="857"/>
      <c r="G63" s="96"/>
      <c r="H63" s="96"/>
      <c r="I63" s="855"/>
      <c r="J63" s="856"/>
      <c r="K63" s="857"/>
      <c r="L63" s="96"/>
      <c r="M63" s="96"/>
      <c r="N63" s="855"/>
      <c r="O63" s="856"/>
      <c r="P63" s="857"/>
      <c r="Q63" s="96"/>
      <c r="R63" s="187"/>
      <c r="S63" s="187"/>
      <c r="Y63"/>
      <c r="Z63"/>
      <c r="AA63"/>
      <c r="AB63"/>
      <c r="AC63"/>
      <c r="AD63"/>
      <c r="AE63"/>
    </row>
    <row r="64" spans="1:31" s="96" customFormat="1" ht="15" customHeight="1" thickBot="1">
      <c r="D64" s="88"/>
      <c r="E64" s="95"/>
      <c r="F64" s="107"/>
      <c r="I64" s="88"/>
      <c r="J64" s="95"/>
      <c r="K64" s="107"/>
      <c r="N64" s="88"/>
      <c r="O64" s="95"/>
      <c r="P64" s="107"/>
      <c r="R64" s="187"/>
      <c r="S64" s="187"/>
      <c r="Y64"/>
      <c r="Z64"/>
      <c r="AA64"/>
      <c r="AB64"/>
      <c r="AC64"/>
      <c r="AD64"/>
      <c r="AE64"/>
    </row>
    <row r="65" spans="1:250" s="187" customFormat="1" ht="15" customHeight="1" thickBot="1">
      <c r="A65" s="267">
        <v>5</v>
      </c>
      <c r="C65" s="266" t="s">
        <v>5</v>
      </c>
      <c r="E65" s="94"/>
      <c r="F65" s="284"/>
      <c r="H65" s="266" t="s">
        <v>5</v>
      </c>
      <c r="J65" s="94"/>
      <c r="K65" s="284"/>
      <c r="M65" s="266" t="s">
        <v>5</v>
      </c>
      <c r="O65" s="94"/>
      <c r="P65" s="284"/>
      <c r="T65" s="285"/>
      <c r="U65" s="286" t="s">
        <v>303</v>
      </c>
      <c r="V65" s="286"/>
      <c r="W65" s="287"/>
      <c r="X65" s="288"/>
      <c r="Y65"/>
      <c r="Z65"/>
      <c r="AA65"/>
      <c r="AB65"/>
      <c r="AC65"/>
      <c r="AD65"/>
      <c r="AE65"/>
    </row>
    <row r="66" spans="1:250" ht="26.25" customHeight="1">
      <c r="A66" s="187"/>
      <c r="B66" s="187"/>
      <c r="C66" s="266"/>
      <c r="D66" s="97" t="s">
        <v>62</v>
      </c>
      <c r="E66" s="97" t="s">
        <v>64</v>
      </c>
      <c r="F66" s="108" t="s">
        <v>63</v>
      </c>
      <c r="G66" s="187"/>
      <c r="H66" s="266"/>
      <c r="I66" s="97" t="s">
        <v>62</v>
      </c>
      <c r="J66" s="97" t="s">
        <v>64</v>
      </c>
      <c r="K66" s="108" t="s">
        <v>63</v>
      </c>
      <c r="L66" s="187"/>
      <c r="M66" s="266"/>
      <c r="N66" s="97" t="s">
        <v>62</v>
      </c>
      <c r="O66" s="97" t="s">
        <v>64</v>
      </c>
      <c r="P66" s="108" t="s">
        <v>63</v>
      </c>
      <c r="T66" s="289"/>
      <c r="U66" s="290" t="s">
        <v>304</v>
      </c>
      <c r="V66" s="290"/>
      <c r="W66" s="291"/>
      <c r="X66" s="292" t="s">
        <v>43</v>
      </c>
      <c r="Y66"/>
      <c r="Z66"/>
      <c r="AA66"/>
      <c r="AB66"/>
      <c r="AC66"/>
      <c r="AD66"/>
      <c r="AE66"/>
    </row>
    <row r="67" spans="1:250" ht="15" customHeight="1">
      <c r="A67" s="187"/>
      <c r="B67" s="187"/>
      <c r="C67" s="266"/>
      <c r="D67" s="858"/>
      <c r="E67" s="858"/>
      <c r="F67" s="859"/>
      <c r="G67" s="187"/>
      <c r="H67" s="266"/>
      <c r="I67" s="858"/>
      <c r="J67" s="858"/>
      <c r="K67" s="859"/>
      <c r="L67" s="187"/>
      <c r="M67" s="266"/>
      <c r="N67" s="858"/>
      <c r="O67" s="858"/>
      <c r="P67" s="859"/>
      <c r="T67" s="293">
        <v>1</v>
      </c>
      <c r="U67" s="294" t="s">
        <v>305</v>
      </c>
      <c r="V67" s="295"/>
      <c r="W67" s="295"/>
      <c r="X67" s="865"/>
      <c r="Y67"/>
      <c r="Z67"/>
      <c r="AA67"/>
      <c r="AB67"/>
      <c r="AC67"/>
      <c r="AD67"/>
      <c r="AE67"/>
    </row>
    <row r="68" spans="1:250" ht="15" customHeight="1">
      <c r="A68" s="187"/>
      <c r="B68" s="187"/>
      <c r="C68" s="266"/>
      <c r="D68" s="858"/>
      <c r="E68" s="858"/>
      <c r="F68" s="859"/>
      <c r="G68" s="187"/>
      <c r="H68" s="266"/>
      <c r="I68" s="858"/>
      <c r="J68" s="858"/>
      <c r="K68" s="859"/>
      <c r="L68" s="187"/>
      <c r="M68" s="266"/>
      <c r="N68" s="858"/>
      <c r="O68" s="858"/>
      <c r="P68" s="859"/>
      <c r="T68" s="296">
        <v>2</v>
      </c>
      <c r="U68" s="297" t="s">
        <v>306</v>
      </c>
      <c r="V68" s="298"/>
      <c r="W68" s="298"/>
      <c r="X68" s="866"/>
      <c r="Y68"/>
      <c r="Z68"/>
      <c r="AA68"/>
      <c r="AB68"/>
      <c r="AC68"/>
      <c r="AD68"/>
      <c r="AE68"/>
    </row>
    <row r="69" spans="1:250" ht="15" customHeight="1">
      <c r="A69" s="187"/>
      <c r="B69" s="187"/>
      <c r="C69" s="266"/>
      <c r="D69" s="858"/>
      <c r="E69" s="858"/>
      <c r="F69" s="859"/>
      <c r="G69" s="187"/>
      <c r="H69" s="266"/>
      <c r="I69" s="858"/>
      <c r="J69" s="858"/>
      <c r="K69" s="859"/>
      <c r="L69" s="187"/>
      <c r="M69" s="266"/>
      <c r="N69" s="858"/>
      <c r="O69" s="858"/>
      <c r="P69" s="859"/>
      <c r="T69" s="296">
        <v>3</v>
      </c>
      <c r="U69" s="297" t="s">
        <v>307</v>
      </c>
      <c r="V69" s="298"/>
      <c r="W69" s="298"/>
      <c r="X69" s="866"/>
      <c r="Y69"/>
      <c r="Z69"/>
      <c r="AA69"/>
      <c r="AB69"/>
      <c r="AC69"/>
      <c r="AD69"/>
      <c r="AE69"/>
    </row>
    <row r="70" spans="1:250" s="187" customFormat="1" ht="15" customHeight="1" thickBot="1">
      <c r="C70" s="266"/>
      <c r="E70" s="94"/>
      <c r="F70" s="94"/>
      <c r="H70" s="266"/>
      <c r="J70" s="94"/>
      <c r="K70" s="94"/>
      <c r="M70" s="266"/>
      <c r="O70" s="94"/>
      <c r="P70" s="94"/>
      <c r="T70" s="299">
        <v>4</v>
      </c>
      <c r="U70" s="300" t="s">
        <v>308</v>
      </c>
      <c r="V70" s="301"/>
      <c r="W70" s="301"/>
      <c r="X70" s="866"/>
      <c r="Y70"/>
      <c r="Z70"/>
      <c r="AA70"/>
      <c r="AB70"/>
      <c r="AC70"/>
      <c r="AD70"/>
      <c r="AE70"/>
    </row>
    <row r="71" spans="1:250" s="187" customFormat="1" ht="15" customHeight="1" thickBot="1">
      <c r="A71" s="267">
        <v>6</v>
      </c>
      <c r="C71" s="266" t="s">
        <v>137</v>
      </c>
      <c r="E71" s="94"/>
      <c r="F71" s="284"/>
      <c r="H71" s="266" t="s">
        <v>137</v>
      </c>
      <c r="J71" s="94"/>
      <c r="K71" s="284"/>
      <c r="M71" s="266" t="s">
        <v>137</v>
      </c>
      <c r="O71" s="94"/>
      <c r="P71" s="284"/>
      <c r="T71" s="302">
        <v>5</v>
      </c>
      <c r="U71" s="300" t="s">
        <v>309</v>
      </c>
      <c r="V71" s="301"/>
      <c r="W71" s="303"/>
      <c r="X71" s="1013"/>
      <c r="Y71"/>
      <c r="Z71"/>
      <c r="AA71"/>
      <c r="AB71"/>
      <c r="AC71"/>
      <c r="AD71"/>
      <c r="AE71"/>
    </row>
    <row r="72" spans="1:250" ht="15" customHeight="1">
      <c r="A72" s="187"/>
      <c r="B72" s="187"/>
      <c r="C72" s="266"/>
      <c r="D72" s="187"/>
      <c r="E72" s="304" t="s">
        <v>138</v>
      </c>
      <c r="F72" s="860"/>
      <c r="G72" s="187"/>
      <c r="H72" s="266"/>
      <c r="I72" s="187"/>
      <c r="J72" s="304" t="s">
        <v>138</v>
      </c>
      <c r="K72" s="860"/>
      <c r="L72" s="187"/>
      <c r="M72" s="266"/>
      <c r="N72" s="187"/>
      <c r="O72" s="304" t="s">
        <v>138</v>
      </c>
      <c r="P72" s="860"/>
      <c r="T72" s="305"/>
      <c r="U72" s="306" t="s">
        <v>310</v>
      </c>
      <c r="V72" s="105"/>
      <c r="W72" s="307"/>
      <c r="X72" s="867"/>
      <c r="Y72"/>
      <c r="Z72"/>
      <c r="AA72"/>
      <c r="AB72"/>
      <c r="AC72"/>
      <c r="AD72"/>
      <c r="AE72"/>
    </row>
    <row r="73" spans="1:250" s="187" customFormat="1" ht="15" customHeight="1">
      <c r="C73" s="266"/>
      <c r="E73" s="308" t="s">
        <v>139</v>
      </c>
      <c r="F73" s="284"/>
      <c r="H73" s="266"/>
      <c r="J73" s="308" t="s">
        <v>139</v>
      </c>
      <c r="K73" s="284"/>
      <c r="M73" s="266"/>
      <c r="O73" s="308" t="s">
        <v>139</v>
      </c>
      <c r="P73" s="284"/>
      <c r="T73" s="309"/>
      <c r="U73" s="294" t="s">
        <v>311</v>
      </c>
      <c r="V73" s="295"/>
      <c r="W73" s="310"/>
      <c r="X73" s="867"/>
      <c r="Y73"/>
      <c r="Z73"/>
      <c r="AA73"/>
      <c r="AB73"/>
      <c r="AC73"/>
      <c r="AD73"/>
      <c r="AE73"/>
    </row>
    <row r="74" spans="1:250" ht="26.25" customHeight="1">
      <c r="A74" s="187"/>
      <c r="B74" s="187"/>
      <c r="C74" s="266"/>
      <c r="D74" s="97" t="s">
        <v>62</v>
      </c>
      <c r="E74" s="97" t="s">
        <v>64</v>
      </c>
      <c r="F74" s="108" t="s">
        <v>140</v>
      </c>
      <c r="G74" s="187"/>
      <c r="H74" s="266"/>
      <c r="I74" s="97" t="s">
        <v>62</v>
      </c>
      <c r="J74" s="97" t="s">
        <v>64</v>
      </c>
      <c r="K74" s="108" t="s">
        <v>140</v>
      </c>
      <c r="L74" s="187"/>
      <c r="M74" s="266"/>
      <c r="N74" s="97" t="s">
        <v>62</v>
      </c>
      <c r="O74" s="97" t="s">
        <v>64</v>
      </c>
      <c r="P74" s="108" t="s">
        <v>140</v>
      </c>
      <c r="T74" s="283"/>
      <c r="U74" s="187"/>
      <c r="V74" s="187"/>
      <c r="W74" s="187"/>
      <c r="X74" s="187"/>
      <c r="Y74"/>
      <c r="Z74"/>
      <c r="AA74"/>
      <c r="AB74"/>
      <c r="AC74"/>
      <c r="AD74"/>
      <c r="AE74"/>
    </row>
    <row r="75" spans="1:250" ht="15" customHeight="1">
      <c r="A75" s="187"/>
      <c r="B75" s="187"/>
      <c r="C75" s="266"/>
      <c r="D75" s="858"/>
      <c r="E75" s="858"/>
      <c r="F75" s="859"/>
      <c r="G75" s="187"/>
      <c r="H75" s="266"/>
      <c r="I75" s="858"/>
      <c r="J75" s="858"/>
      <c r="K75" s="859"/>
      <c r="L75" s="187"/>
      <c r="M75" s="266"/>
      <c r="N75" s="858"/>
      <c r="O75" s="858"/>
      <c r="P75" s="859"/>
      <c r="T75" s="187"/>
      <c r="U75" s="187"/>
      <c r="V75" s="187"/>
      <c r="W75" s="187"/>
      <c r="X75" s="187"/>
      <c r="Y75"/>
      <c r="Z75"/>
      <c r="AA75"/>
      <c r="AB75"/>
      <c r="AC75"/>
      <c r="AD75"/>
      <c r="AE75"/>
    </row>
    <row r="76" spans="1:250" ht="15" customHeight="1">
      <c r="A76" s="187"/>
      <c r="B76" s="187"/>
      <c r="C76" s="266"/>
      <c r="D76" s="858"/>
      <c r="E76" s="858"/>
      <c r="F76" s="859"/>
      <c r="G76" s="187"/>
      <c r="H76" s="266"/>
      <c r="I76" s="858"/>
      <c r="J76" s="858"/>
      <c r="K76" s="859"/>
      <c r="L76" s="187"/>
      <c r="M76" s="266"/>
      <c r="N76" s="858"/>
      <c r="O76" s="858"/>
      <c r="P76" s="859"/>
      <c r="Y76"/>
      <c r="Z76"/>
      <c r="AA76"/>
      <c r="AB76"/>
      <c r="AC76"/>
      <c r="AD76"/>
      <c r="AE76"/>
    </row>
    <row r="77" spans="1:250" ht="15" customHeight="1">
      <c r="A77" s="187"/>
      <c r="B77" s="187"/>
      <c r="C77" s="266"/>
      <c r="D77" s="858"/>
      <c r="E77" s="858"/>
      <c r="F77" s="859"/>
      <c r="G77" s="187"/>
      <c r="H77" s="266"/>
      <c r="I77" s="858"/>
      <c r="J77" s="858"/>
      <c r="K77" s="859"/>
      <c r="L77" s="187"/>
      <c r="M77" s="266"/>
      <c r="N77" s="858"/>
      <c r="O77" s="858"/>
      <c r="P77" s="859"/>
      <c r="T77" s="311" t="s">
        <v>312</v>
      </c>
      <c r="U77" s="312"/>
      <c r="V77" s="286"/>
      <c r="W77" s="286"/>
      <c r="X77" s="287"/>
      <c r="Y77"/>
      <c r="Z77"/>
      <c r="AA77"/>
      <c r="AB77"/>
      <c r="AC77"/>
      <c r="AD77"/>
      <c r="AE77"/>
    </row>
    <row r="78" spans="1:250" s="187" customFormat="1" ht="15" customHeight="1" thickBot="1">
      <c r="C78" s="266"/>
      <c r="E78" s="94"/>
      <c r="F78" s="94"/>
      <c r="H78" s="266"/>
      <c r="J78" s="94"/>
      <c r="K78" s="94"/>
      <c r="M78" s="266"/>
      <c r="O78" s="94"/>
      <c r="P78" s="94"/>
      <c r="T78" s="315" t="s">
        <v>313</v>
      </c>
      <c r="U78" s="316"/>
      <c r="V78" s="316"/>
      <c r="W78" s="316"/>
      <c r="X78" s="317"/>
      <c r="Y78"/>
      <c r="Z78"/>
      <c r="AA78"/>
      <c r="AB78"/>
      <c r="AC78"/>
      <c r="AD78"/>
      <c r="AE78"/>
    </row>
    <row r="79" spans="1:250" ht="15" customHeight="1" thickBot="1">
      <c r="A79" s="91">
        <v>7</v>
      </c>
      <c r="C79" s="98" t="s">
        <v>40</v>
      </c>
      <c r="D79" s="99"/>
      <c r="E79" s="100"/>
      <c r="F79" s="101"/>
      <c r="G79" s="87"/>
      <c r="H79" s="98" t="s">
        <v>40</v>
      </c>
      <c r="I79" s="99"/>
      <c r="J79" s="100"/>
      <c r="K79" s="101"/>
      <c r="L79" s="87"/>
      <c r="M79" s="98" t="s">
        <v>40</v>
      </c>
      <c r="N79" s="99"/>
      <c r="O79" s="100"/>
      <c r="P79" s="101"/>
      <c r="Q79" s="266"/>
      <c r="T79" s="318" t="s">
        <v>314</v>
      </c>
      <c r="U79" s="319"/>
      <c r="V79" s="319"/>
      <c r="W79" s="319"/>
      <c r="X79" s="320"/>
      <c r="Y79"/>
      <c r="Z79"/>
      <c r="AA79"/>
      <c r="AB79"/>
      <c r="AC79"/>
      <c r="AD79"/>
      <c r="AE79"/>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c r="DQ79" s="87"/>
      <c r="DR79" s="87"/>
      <c r="DS79" s="87"/>
      <c r="DT79" s="87"/>
      <c r="DU79" s="87"/>
      <c r="DV79" s="87"/>
      <c r="DW79" s="87"/>
      <c r="DX79" s="87"/>
      <c r="DY79" s="87"/>
      <c r="DZ79" s="87"/>
      <c r="EA79" s="87"/>
      <c r="EB79" s="87"/>
      <c r="EC79" s="87"/>
      <c r="ED79" s="87"/>
      <c r="EE79" s="87"/>
      <c r="EF79" s="87"/>
      <c r="EG79" s="87"/>
      <c r="EH79" s="87"/>
      <c r="EI79" s="87"/>
      <c r="EJ79" s="87"/>
      <c r="EK79" s="87"/>
      <c r="EL79" s="87"/>
      <c r="EM79" s="87"/>
      <c r="EN79" s="87"/>
      <c r="EO79" s="87"/>
      <c r="EP79" s="87"/>
      <c r="EQ79" s="87"/>
      <c r="ER79" s="87"/>
      <c r="ES79" s="87"/>
      <c r="ET79" s="87"/>
      <c r="EU79" s="87"/>
      <c r="EV79" s="87"/>
      <c r="EW79" s="87"/>
      <c r="EX79" s="87"/>
      <c r="EY79" s="87"/>
      <c r="EZ79" s="87"/>
      <c r="FA79" s="87"/>
      <c r="FB79" s="87"/>
      <c r="FC79" s="87"/>
      <c r="FD79" s="87"/>
      <c r="FE79" s="87"/>
      <c r="FF79" s="87"/>
      <c r="FG79" s="87"/>
      <c r="FH79" s="87"/>
      <c r="FI79" s="87"/>
      <c r="FJ79" s="87"/>
      <c r="FK79" s="87"/>
      <c r="FL79" s="87"/>
      <c r="FM79" s="87"/>
      <c r="FN79" s="87"/>
      <c r="FO79" s="87"/>
      <c r="FP79" s="87"/>
      <c r="FQ79" s="87"/>
      <c r="FR79" s="87"/>
      <c r="FS79" s="87"/>
      <c r="FT79" s="87"/>
      <c r="FU79" s="87"/>
      <c r="FV79" s="87"/>
      <c r="FW79" s="87"/>
      <c r="FX79" s="87"/>
      <c r="FY79" s="87"/>
      <c r="FZ79" s="87"/>
      <c r="GA79" s="87"/>
      <c r="GB79" s="87"/>
      <c r="GC79" s="87"/>
      <c r="GD79" s="87"/>
      <c r="GE79" s="87"/>
      <c r="GF79" s="87"/>
      <c r="GG79" s="87"/>
      <c r="GH79" s="87"/>
      <c r="GI79" s="87"/>
      <c r="GJ79" s="87"/>
      <c r="GK79" s="87"/>
      <c r="GL79" s="87"/>
      <c r="GM79" s="87"/>
      <c r="GN79" s="87"/>
      <c r="GO79" s="87"/>
      <c r="GP79" s="87"/>
      <c r="GQ79" s="87"/>
      <c r="GR79" s="87"/>
      <c r="GS79" s="87"/>
      <c r="GT79" s="87"/>
      <c r="GU79" s="87"/>
      <c r="GV79" s="87"/>
      <c r="GW79" s="87"/>
      <c r="GX79" s="87"/>
      <c r="GY79" s="87"/>
      <c r="GZ79" s="87"/>
      <c r="HA79" s="87"/>
      <c r="HB79" s="87"/>
      <c r="HC79" s="87"/>
      <c r="HD79" s="87"/>
      <c r="HE79" s="87"/>
      <c r="HF79" s="87"/>
      <c r="HG79" s="87"/>
      <c r="HH79" s="87"/>
      <c r="HI79" s="87"/>
      <c r="HJ79" s="87"/>
      <c r="HK79" s="87"/>
      <c r="HL79" s="87"/>
      <c r="HM79" s="87"/>
      <c r="HN79" s="87"/>
      <c r="HO79" s="87"/>
      <c r="HP79" s="87"/>
      <c r="HQ79" s="87"/>
      <c r="HR79" s="87"/>
      <c r="HS79" s="87"/>
      <c r="HT79" s="87"/>
      <c r="HU79" s="87"/>
      <c r="HV79" s="87"/>
      <c r="HW79" s="87"/>
      <c r="HX79" s="87"/>
      <c r="HY79" s="87"/>
      <c r="HZ79" s="87"/>
      <c r="IA79" s="87"/>
      <c r="IB79" s="87"/>
      <c r="IC79" s="87"/>
      <c r="ID79" s="87"/>
      <c r="IE79" s="87"/>
      <c r="IF79" s="87"/>
      <c r="IG79" s="87"/>
      <c r="IH79" s="87"/>
      <c r="II79" s="87"/>
      <c r="IJ79" s="87"/>
      <c r="IK79" s="87"/>
      <c r="IL79" s="87"/>
      <c r="IM79" s="87"/>
      <c r="IN79" s="87"/>
      <c r="IO79" s="87"/>
      <c r="IP79" s="87"/>
    </row>
    <row r="80" spans="1:250" ht="50.15" customHeight="1">
      <c r="C80" s="1284" t="s">
        <v>65</v>
      </c>
      <c r="D80" s="1286"/>
      <c r="E80" s="240" t="s">
        <v>41</v>
      </c>
      <c r="F80" s="240" t="s">
        <v>42</v>
      </c>
      <c r="H80" s="1284" t="s">
        <v>65</v>
      </c>
      <c r="I80" s="1286"/>
      <c r="J80" s="240" t="s">
        <v>41</v>
      </c>
      <c r="K80" s="240" t="s">
        <v>42</v>
      </c>
      <c r="M80" s="1284" t="s">
        <v>65</v>
      </c>
      <c r="N80" s="1286"/>
      <c r="O80" s="240" t="s">
        <v>41</v>
      </c>
      <c r="P80" s="240" t="s">
        <v>42</v>
      </c>
      <c r="T80" s="321"/>
      <c r="U80" s="322" t="s">
        <v>315</v>
      </c>
      <c r="V80" s="103" t="s">
        <v>316</v>
      </c>
      <c r="W80" s="103" t="s">
        <v>41</v>
      </c>
      <c r="X80" s="103" t="s">
        <v>42</v>
      </c>
      <c r="Y80"/>
      <c r="Z80"/>
      <c r="AA80"/>
      <c r="AB80"/>
      <c r="AC80"/>
      <c r="AD80"/>
      <c r="AE80"/>
    </row>
    <row r="81" spans="1:31" ht="15" customHeight="1">
      <c r="C81" s="104">
        <v>1</v>
      </c>
      <c r="D81" s="861"/>
      <c r="E81" s="862"/>
      <c r="F81" s="1014"/>
      <c r="H81" s="104">
        <v>1</v>
      </c>
      <c r="I81" s="861"/>
      <c r="J81" s="862"/>
      <c r="K81" s="1014"/>
      <c r="M81" s="104">
        <v>1</v>
      </c>
      <c r="N81" s="861"/>
      <c r="O81" s="862"/>
      <c r="P81" s="1014"/>
      <c r="T81" s="323">
        <v>1</v>
      </c>
      <c r="U81" s="863"/>
      <c r="V81" s="864"/>
      <c r="W81" s="1015"/>
      <c r="X81" s="1014"/>
      <c r="Y81"/>
      <c r="Z81"/>
      <c r="AA81"/>
      <c r="AB81"/>
      <c r="AC81"/>
      <c r="AD81"/>
      <c r="AE81"/>
    </row>
    <row r="82" spans="1:31" ht="15" customHeight="1">
      <c r="C82" s="104">
        <v>2</v>
      </c>
      <c r="D82" s="861"/>
      <c r="E82" s="862"/>
      <c r="F82" s="1014"/>
      <c r="H82" s="104">
        <v>2</v>
      </c>
      <c r="I82" s="861"/>
      <c r="J82" s="862"/>
      <c r="K82" s="1014"/>
      <c r="M82" s="104">
        <v>2</v>
      </c>
      <c r="N82" s="861"/>
      <c r="O82" s="862"/>
      <c r="P82" s="1014"/>
      <c r="T82" s="323">
        <v>2</v>
      </c>
      <c r="U82" s="863"/>
      <c r="V82" s="864"/>
      <c r="W82" s="1015"/>
      <c r="X82" s="1014"/>
      <c r="Y82"/>
      <c r="Z82"/>
      <c r="AA82"/>
      <c r="AB82"/>
      <c r="AC82"/>
      <c r="AD82"/>
      <c r="AE82"/>
    </row>
    <row r="83" spans="1:31" ht="15" customHeight="1">
      <c r="C83" s="104">
        <v>3</v>
      </c>
      <c r="D83" s="861"/>
      <c r="E83" s="862"/>
      <c r="F83" s="1014"/>
      <c r="H83" s="104">
        <v>3</v>
      </c>
      <c r="I83" s="861"/>
      <c r="J83" s="862"/>
      <c r="K83" s="1014"/>
      <c r="M83" s="104">
        <v>3</v>
      </c>
      <c r="N83" s="861"/>
      <c r="O83" s="862"/>
      <c r="P83" s="1014"/>
      <c r="T83" s="323">
        <v>3</v>
      </c>
      <c r="U83" s="863"/>
      <c r="V83" s="864"/>
      <c r="W83" s="1015"/>
      <c r="X83" s="1014"/>
      <c r="Y83"/>
      <c r="Z83"/>
      <c r="AA83"/>
      <c r="AB83"/>
      <c r="AC83"/>
      <c r="AD83"/>
      <c r="AE83"/>
    </row>
    <row r="84" spans="1:31" ht="15" customHeight="1">
      <c r="C84" s="104">
        <v>4</v>
      </c>
      <c r="D84" s="861"/>
      <c r="E84" s="862"/>
      <c r="F84" s="1014"/>
      <c r="H84" s="104">
        <v>4</v>
      </c>
      <c r="I84" s="861"/>
      <c r="J84" s="862"/>
      <c r="K84" s="1014"/>
      <c r="M84" s="104">
        <v>4</v>
      </c>
      <c r="N84" s="861"/>
      <c r="O84" s="862"/>
      <c r="P84" s="1014"/>
      <c r="T84" s="323">
        <v>4</v>
      </c>
      <c r="U84" s="863"/>
      <c r="V84" s="864"/>
      <c r="W84" s="1015"/>
      <c r="X84" s="1014"/>
      <c r="Y84"/>
      <c r="Z84"/>
      <c r="AA84"/>
      <c r="AB84"/>
      <c r="AC84"/>
      <c r="AD84"/>
      <c r="AE84"/>
    </row>
    <row r="85" spans="1:31" ht="15" customHeight="1">
      <c r="C85" s="104">
        <v>5</v>
      </c>
      <c r="D85" s="861"/>
      <c r="E85" s="862"/>
      <c r="F85" s="1014"/>
      <c r="H85" s="104">
        <v>5</v>
      </c>
      <c r="I85" s="861"/>
      <c r="J85" s="862"/>
      <c r="K85" s="1014"/>
      <c r="M85" s="104">
        <v>5</v>
      </c>
      <c r="N85" s="861"/>
      <c r="O85" s="862"/>
      <c r="P85" s="1014"/>
      <c r="T85" s="323">
        <v>5</v>
      </c>
      <c r="U85" s="863"/>
      <c r="V85" s="864"/>
      <c r="W85" s="1015"/>
      <c r="X85" s="1014"/>
      <c r="Y85"/>
      <c r="Z85"/>
      <c r="AA85"/>
      <c r="AB85"/>
      <c r="AC85"/>
      <c r="AD85"/>
      <c r="AE85"/>
    </row>
    <row r="86" spans="1:31" ht="15" customHeight="1">
      <c r="C86" s="104">
        <v>6</v>
      </c>
      <c r="D86" s="861"/>
      <c r="E86" s="862"/>
      <c r="F86" s="1014"/>
      <c r="H86" s="104">
        <v>6</v>
      </c>
      <c r="I86" s="861"/>
      <c r="J86" s="862"/>
      <c r="K86" s="1014"/>
      <c r="M86" s="104">
        <v>6</v>
      </c>
      <c r="N86" s="861"/>
      <c r="O86" s="862"/>
      <c r="P86" s="1014"/>
      <c r="T86" s="323">
        <v>6</v>
      </c>
      <c r="U86" s="863"/>
      <c r="V86" s="864"/>
      <c r="W86" s="1015"/>
      <c r="X86" s="1014"/>
      <c r="Y86"/>
      <c r="Z86"/>
      <c r="AA86"/>
      <c r="AB86"/>
      <c r="AC86"/>
      <c r="AD86"/>
      <c r="AE86"/>
    </row>
    <row r="87" spans="1:31" ht="15" customHeight="1">
      <c r="C87" s="104">
        <v>7</v>
      </c>
      <c r="D87" s="861"/>
      <c r="E87" s="862"/>
      <c r="F87" s="1014"/>
      <c r="H87" s="104">
        <v>7</v>
      </c>
      <c r="I87" s="861"/>
      <c r="J87" s="862"/>
      <c r="K87" s="1014"/>
      <c r="M87" s="104">
        <v>7</v>
      </c>
      <c r="N87" s="861"/>
      <c r="O87" s="862"/>
      <c r="P87" s="1014"/>
      <c r="T87" s="323">
        <v>7</v>
      </c>
      <c r="U87" s="863"/>
      <c r="V87" s="864"/>
      <c r="W87" s="1015"/>
      <c r="X87" s="1014"/>
      <c r="Y87"/>
      <c r="Z87"/>
      <c r="AA87"/>
      <c r="AB87"/>
      <c r="AC87"/>
      <c r="AD87"/>
      <c r="AE87"/>
    </row>
    <row r="88" spans="1:31" ht="15" customHeight="1">
      <c r="C88" s="104">
        <v>8</v>
      </c>
      <c r="D88" s="861"/>
      <c r="E88" s="862"/>
      <c r="F88" s="1014"/>
      <c r="H88" s="104">
        <v>8</v>
      </c>
      <c r="I88" s="861"/>
      <c r="J88" s="862"/>
      <c r="K88" s="1014"/>
      <c r="M88" s="104">
        <v>8</v>
      </c>
      <c r="N88" s="861"/>
      <c r="O88" s="862"/>
      <c r="P88" s="1014"/>
      <c r="T88" s="323">
        <v>8</v>
      </c>
      <c r="U88" s="863"/>
      <c r="V88" s="864"/>
      <c r="W88" s="1015"/>
      <c r="X88" s="1014"/>
      <c r="Y88"/>
      <c r="Z88"/>
      <c r="AA88"/>
      <c r="AB88"/>
      <c r="AC88"/>
      <c r="AD88"/>
      <c r="AE88"/>
    </row>
    <row r="89" spans="1:31" ht="15" customHeight="1">
      <c r="C89" s="104">
        <v>9</v>
      </c>
      <c r="D89" s="861"/>
      <c r="E89" s="862"/>
      <c r="F89" s="1014"/>
      <c r="H89" s="104">
        <v>9</v>
      </c>
      <c r="I89" s="861"/>
      <c r="J89" s="862"/>
      <c r="K89" s="1014"/>
      <c r="M89" s="104">
        <v>9</v>
      </c>
      <c r="N89" s="861"/>
      <c r="O89" s="862"/>
      <c r="P89" s="1014"/>
      <c r="T89" s="323">
        <v>9</v>
      </c>
      <c r="U89" s="863"/>
      <c r="V89" s="864"/>
      <c r="W89" s="1015"/>
      <c r="X89" s="1014"/>
      <c r="Y89"/>
      <c r="Z89"/>
      <c r="AA89"/>
      <c r="AB89"/>
      <c r="AC89"/>
      <c r="AD89"/>
      <c r="AE89"/>
    </row>
    <row r="90" spans="1:31" ht="15" customHeight="1">
      <c r="C90" s="104">
        <v>10</v>
      </c>
      <c r="D90" s="861"/>
      <c r="E90" s="862"/>
      <c r="F90" s="1014"/>
      <c r="H90" s="104">
        <v>10</v>
      </c>
      <c r="I90" s="861"/>
      <c r="J90" s="862"/>
      <c r="K90" s="1014"/>
      <c r="M90" s="104">
        <v>10</v>
      </c>
      <c r="N90" s="861"/>
      <c r="O90" s="862"/>
      <c r="P90" s="1014"/>
      <c r="T90" s="323">
        <v>10</v>
      </c>
      <c r="U90" s="863"/>
      <c r="V90" s="864"/>
      <c r="W90" s="1015"/>
      <c r="X90" s="1014"/>
      <c r="Y90"/>
      <c r="Z90"/>
      <c r="AA90"/>
      <c r="AB90"/>
      <c r="AC90"/>
      <c r="AD90"/>
      <c r="AE90"/>
    </row>
    <row r="91" spans="1:31" s="187" customFormat="1" ht="15" customHeight="1">
      <c r="E91" s="333"/>
      <c r="F91" s="109"/>
      <c r="J91" s="333"/>
      <c r="K91" s="109"/>
      <c r="O91" s="333"/>
      <c r="P91" s="109"/>
      <c r="R91"/>
      <c r="S91"/>
      <c r="T91"/>
      <c r="U91"/>
      <c r="V91"/>
      <c r="W91"/>
      <c r="X91"/>
      <c r="Y91"/>
      <c r="Z91"/>
      <c r="AA91"/>
      <c r="AB91"/>
      <c r="AC91"/>
      <c r="AD91"/>
      <c r="AE91"/>
    </row>
    <row r="92" spans="1:31" s="187" customFormat="1" ht="15" customHeight="1">
      <c r="C92" s="326"/>
      <c r="E92" s="110"/>
      <c r="F92" s="90"/>
      <c r="H92" s="326"/>
      <c r="J92" s="110"/>
      <c r="K92" s="90"/>
      <c r="M92" s="326"/>
      <c r="O92" s="110"/>
      <c r="P92" s="90"/>
      <c r="R92"/>
      <c r="S92"/>
      <c r="T92"/>
      <c r="U92"/>
      <c r="V92"/>
      <c r="W92"/>
      <c r="X92"/>
      <c r="Y92"/>
      <c r="Z92"/>
      <c r="AA92"/>
      <c r="AB92"/>
      <c r="AC92"/>
      <c r="AD92"/>
      <c r="AE92"/>
    </row>
    <row r="93" spans="1:31" s="187" customFormat="1" ht="15" customHeight="1">
      <c r="C93" s="329"/>
      <c r="H93" s="329"/>
      <c r="M93" s="329"/>
      <c r="R93"/>
      <c r="S93"/>
      <c r="T93"/>
      <c r="U93"/>
      <c r="V93"/>
      <c r="W93"/>
      <c r="X93"/>
      <c r="Y93"/>
      <c r="Z93"/>
      <c r="AA93"/>
      <c r="AB93"/>
      <c r="AC93"/>
      <c r="AD93"/>
      <c r="AE93"/>
    </row>
    <row r="94" spans="1:31" s="187" customFormat="1" ht="15" customHeight="1" thickBot="1">
      <c r="C94" s="331"/>
      <c r="D94" s="105"/>
      <c r="H94" s="331"/>
      <c r="I94" s="105"/>
      <c r="M94" s="331"/>
      <c r="N94" s="105"/>
      <c r="R94"/>
      <c r="S94"/>
      <c r="T94"/>
      <c r="U94"/>
      <c r="V94"/>
      <c r="W94"/>
      <c r="X94"/>
      <c r="Y94"/>
      <c r="Z94"/>
      <c r="AA94"/>
      <c r="AB94"/>
      <c r="AC94"/>
      <c r="AD94"/>
      <c r="AE94"/>
    </row>
    <row r="95" spans="1:31" ht="15" customHeight="1" thickBot="1">
      <c r="A95" s="267" t="s">
        <v>135</v>
      </c>
      <c r="B95" s="187"/>
      <c r="C95" s="269" t="s">
        <v>39</v>
      </c>
      <c r="D95" s="187"/>
      <c r="E95" s="187"/>
      <c r="F95" s="853"/>
      <c r="G95" s="1011"/>
      <c r="H95" s="1011"/>
      <c r="I95" s="1011"/>
      <c r="J95" s="1012"/>
      <c r="K95" s="1012"/>
      <c r="L95" s="1012"/>
      <c r="M95" s="1012"/>
      <c r="N95" s="1012"/>
      <c r="O95" s="1012"/>
      <c r="P95" s="1012"/>
      <c r="R95"/>
      <c r="S95"/>
      <c r="T95"/>
      <c r="U95"/>
      <c r="V95"/>
      <c r="W95"/>
      <c r="X95"/>
      <c r="Y95"/>
      <c r="Z95"/>
      <c r="AA95"/>
      <c r="AB95"/>
      <c r="AC95"/>
      <c r="AD95"/>
      <c r="AE95"/>
    </row>
    <row r="96" spans="1:31" s="187" customFormat="1" ht="15" customHeight="1" thickBot="1">
      <c r="C96" s="93"/>
      <c r="E96" s="88"/>
      <c r="F96" s="88"/>
      <c r="G96" s="88"/>
      <c r="H96" s="93"/>
      <c r="I96" s="90"/>
      <c r="J96" s="88"/>
      <c r="K96" s="88"/>
      <c r="L96" s="88"/>
      <c r="M96" s="93"/>
      <c r="N96" s="90"/>
      <c r="O96" s="88"/>
      <c r="P96" s="88"/>
      <c r="R96"/>
      <c r="S96"/>
      <c r="T96"/>
      <c r="U96"/>
      <c r="V96"/>
      <c r="W96"/>
      <c r="X96"/>
      <c r="Y96"/>
      <c r="Z96"/>
      <c r="AA96"/>
      <c r="AB96"/>
      <c r="AC96"/>
      <c r="AD96"/>
      <c r="AE96"/>
    </row>
    <row r="97" spans="1:32" s="187" customFormat="1" ht="15" customHeight="1" thickBot="1">
      <c r="C97" s="93"/>
      <c r="E97" s="88"/>
      <c r="F97" s="88"/>
      <c r="G97" s="88"/>
      <c r="H97" s="270" t="s">
        <v>645</v>
      </c>
      <c r="I97" s="271"/>
      <c r="J97" s="271"/>
      <c r="K97" s="271"/>
      <c r="L97" s="271"/>
      <c r="M97" s="272"/>
      <c r="N97" s="273"/>
      <c r="O97" s="271"/>
      <c r="P97" s="271"/>
      <c r="R97" s="267">
        <v>8</v>
      </c>
      <c r="T97" s="274" t="s">
        <v>298</v>
      </c>
      <c r="U97" s="275"/>
      <c r="V97" s="275"/>
      <c r="W97" s="275"/>
      <c r="Y97"/>
      <c r="Z97"/>
      <c r="AA97"/>
      <c r="AB97"/>
      <c r="AC97"/>
      <c r="AD97"/>
      <c r="AE97"/>
    </row>
    <row r="98" spans="1:32" s="187" customFormat="1" ht="6" customHeight="1">
      <c r="C98" s="93"/>
      <c r="E98" s="88"/>
      <c r="F98" s="88"/>
      <c r="G98" s="88"/>
      <c r="H98" s="276"/>
      <c r="I98" s="277"/>
      <c r="J98" s="277"/>
      <c r="K98" s="277"/>
      <c r="L98" s="277"/>
      <c r="M98" s="278"/>
      <c r="N98" s="279"/>
      <c r="O98" s="277"/>
      <c r="P98" s="277"/>
      <c r="T98" s="93"/>
      <c r="Y98"/>
      <c r="Z98"/>
      <c r="AA98"/>
      <c r="AB98"/>
      <c r="AC98"/>
      <c r="AD98"/>
      <c r="AE98"/>
    </row>
    <row r="99" spans="1:32" ht="15" customHeight="1" thickBot="1">
      <c r="A99" s="187"/>
      <c r="B99" s="187"/>
      <c r="C99" s="266" t="s">
        <v>646</v>
      </c>
      <c r="D99" s="187"/>
      <c r="E99" s="94"/>
      <c r="F99" s="94"/>
      <c r="G99" s="187"/>
      <c r="H99" s="266" t="s">
        <v>652</v>
      </c>
      <c r="I99" s="90"/>
      <c r="J99" s="94"/>
      <c r="K99" s="94"/>
      <c r="L99" s="187"/>
      <c r="M99" s="266" t="s">
        <v>653</v>
      </c>
      <c r="N99" s="90"/>
      <c r="O99" s="94"/>
      <c r="P99" s="94"/>
      <c r="U99" s="274" t="s">
        <v>299</v>
      </c>
      <c r="Y99"/>
      <c r="Z99"/>
      <c r="AA99"/>
      <c r="AB99"/>
      <c r="AC99"/>
      <c r="AD99"/>
      <c r="AE99"/>
      <c r="AF99" s="187"/>
    </row>
    <row r="100" spans="1:32" ht="15" customHeight="1" thickBot="1">
      <c r="A100" s="267" t="s">
        <v>136</v>
      </c>
      <c r="B100" s="187"/>
      <c r="C100" s="266" t="s">
        <v>647</v>
      </c>
      <c r="D100" s="187"/>
      <c r="E100" s="94"/>
      <c r="F100" s="94"/>
      <c r="G100" s="187"/>
      <c r="H100" s="266" t="s">
        <v>654</v>
      </c>
      <c r="I100" s="187"/>
      <c r="J100" s="94"/>
      <c r="K100" s="94"/>
      <c r="L100" s="187"/>
      <c r="M100" s="266" t="s">
        <v>655</v>
      </c>
      <c r="N100" s="187"/>
      <c r="O100" s="94"/>
      <c r="P100" s="94"/>
      <c r="U100" s="87" t="s">
        <v>300</v>
      </c>
      <c r="V100" s="275"/>
      <c r="W100" s="275"/>
      <c r="X100" s="869"/>
      <c r="Y100"/>
      <c r="Z100"/>
      <c r="AA100"/>
      <c r="AB100"/>
      <c r="AC100"/>
      <c r="AD100"/>
      <c r="AE100"/>
      <c r="AF100" s="187"/>
    </row>
    <row r="101" spans="1:32" ht="15" customHeight="1" thickBot="1">
      <c r="A101" s="267">
        <v>3</v>
      </c>
      <c r="B101" s="187"/>
      <c r="C101" s="266" t="s">
        <v>6</v>
      </c>
      <c r="D101" s="187"/>
      <c r="E101" s="94"/>
      <c r="F101" s="854"/>
      <c r="G101" s="187"/>
      <c r="H101" s="266" t="s">
        <v>6</v>
      </c>
      <c r="I101" s="187"/>
      <c r="J101" s="94"/>
      <c r="K101" s="854"/>
      <c r="L101" s="187"/>
      <c r="M101" s="266" t="s">
        <v>6</v>
      </c>
      <c r="N101" s="187"/>
      <c r="O101" s="94"/>
      <c r="P101" s="854"/>
      <c r="T101" s="280"/>
      <c r="U101" s="281"/>
      <c r="Y101"/>
      <c r="Z101"/>
      <c r="AA101"/>
      <c r="AB101"/>
      <c r="AC101"/>
      <c r="AD101"/>
      <c r="AE101"/>
      <c r="AF101" s="187"/>
    </row>
    <row r="102" spans="1:32" s="187" customFormat="1" ht="15" customHeight="1" thickBot="1">
      <c r="A102" s="267">
        <v>4</v>
      </c>
      <c r="C102" s="266" t="s">
        <v>9</v>
      </c>
      <c r="E102" s="94"/>
      <c r="F102" s="282"/>
      <c r="H102" s="266" t="s">
        <v>9</v>
      </c>
      <c r="J102" s="94"/>
      <c r="K102" s="282"/>
      <c r="M102" s="266" t="s">
        <v>9</v>
      </c>
      <c r="O102" s="94"/>
      <c r="P102" s="282"/>
      <c r="T102" s="275"/>
      <c r="U102" s="283" t="s">
        <v>301</v>
      </c>
      <c r="X102" s="868"/>
      <c r="Y102"/>
      <c r="Z102"/>
      <c r="AA102"/>
      <c r="AB102"/>
      <c r="AC102"/>
      <c r="AD102"/>
      <c r="AE102"/>
    </row>
    <row r="103" spans="1:32" s="187" customFormat="1" ht="15" customHeight="1">
      <c r="C103" s="96" t="s">
        <v>10</v>
      </c>
      <c r="E103" s="94"/>
      <c r="F103" s="282"/>
      <c r="H103" s="96" t="s">
        <v>10</v>
      </c>
      <c r="J103" s="94"/>
      <c r="K103" s="282"/>
      <c r="M103" s="96" t="s">
        <v>10</v>
      </c>
      <c r="O103" s="94"/>
      <c r="P103" s="282"/>
      <c r="R103" s="85"/>
      <c r="S103" s="268"/>
      <c r="T103" s="102"/>
      <c r="U103" s="283" t="s">
        <v>302</v>
      </c>
      <c r="X103" s="868"/>
      <c r="Y103"/>
      <c r="Z103"/>
      <c r="AA103"/>
      <c r="AB103"/>
      <c r="AC103"/>
      <c r="AD103"/>
      <c r="AE103"/>
    </row>
    <row r="104" spans="1:32" s="86" customFormat="1" ht="80.150000000000006" customHeight="1">
      <c r="A104" s="96"/>
      <c r="B104" s="96"/>
      <c r="C104" s="96"/>
      <c r="D104" s="855"/>
      <c r="E104" s="856"/>
      <c r="F104" s="857"/>
      <c r="G104" s="96"/>
      <c r="H104" s="96"/>
      <c r="I104" s="855"/>
      <c r="J104" s="856"/>
      <c r="K104" s="857"/>
      <c r="L104" s="96"/>
      <c r="M104" s="96"/>
      <c r="N104" s="855"/>
      <c r="O104" s="856"/>
      <c r="P104" s="857"/>
      <c r="Q104" s="96"/>
      <c r="R104" s="187"/>
      <c r="S104" s="187"/>
      <c r="Y104"/>
      <c r="Z104"/>
      <c r="AA104"/>
      <c r="AB104"/>
      <c r="AC104"/>
      <c r="AD104"/>
      <c r="AE104"/>
      <c r="AF104" s="96"/>
    </row>
    <row r="105" spans="1:32" s="96" customFormat="1" ht="15" customHeight="1" thickBot="1">
      <c r="D105" s="88"/>
      <c r="E105" s="95"/>
      <c r="F105" s="107"/>
      <c r="I105" s="88"/>
      <c r="J105" s="95"/>
      <c r="K105" s="107"/>
      <c r="N105" s="88"/>
      <c r="O105" s="95"/>
      <c r="P105" s="107"/>
      <c r="R105" s="187"/>
      <c r="S105" s="187"/>
      <c r="Y105"/>
      <c r="Z105"/>
      <c r="AA105"/>
      <c r="AB105"/>
      <c r="AC105"/>
      <c r="AD105"/>
      <c r="AE105"/>
    </row>
    <row r="106" spans="1:32" s="187" customFormat="1" ht="15" customHeight="1" thickBot="1">
      <c r="A106" s="267">
        <v>5</v>
      </c>
      <c r="C106" s="266" t="s">
        <v>5</v>
      </c>
      <c r="E106" s="94"/>
      <c r="F106" s="284"/>
      <c r="H106" s="266" t="s">
        <v>5</v>
      </c>
      <c r="J106" s="94"/>
      <c r="K106" s="284"/>
      <c r="M106" s="266" t="s">
        <v>5</v>
      </c>
      <c r="O106" s="94"/>
      <c r="P106" s="284"/>
      <c r="T106" s="285"/>
      <c r="U106" s="286" t="s">
        <v>303</v>
      </c>
      <c r="V106" s="286"/>
      <c r="W106" s="287"/>
      <c r="X106" s="288"/>
      <c r="Y106"/>
      <c r="Z106"/>
      <c r="AA106"/>
      <c r="AB106"/>
      <c r="AC106"/>
      <c r="AD106"/>
      <c r="AE106"/>
    </row>
    <row r="107" spans="1:32" ht="26.25" customHeight="1">
      <c r="A107" s="187"/>
      <c r="B107" s="187"/>
      <c r="C107" s="266"/>
      <c r="D107" s="97" t="s">
        <v>62</v>
      </c>
      <c r="E107" s="97" t="s">
        <v>64</v>
      </c>
      <c r="F107" s="108" t="s">
        <v>63</v>
      </c>
      <c r="G107" s="187"/>
      <c r="H107" s="266"/>
      <c r="I107" s="97" t="s">
        <v>62</v>
      </c>
      <c r="J107" s="97" t="s">
        <v>64</v>
      </c>
      <c r="K107" s="108" t="s">
        <v>63</v>
      </c>
      <c r="L107" s="187"/>
      <c r="M107" s="266"/>
      <c r="N107" s="97" t="s">
        <v>62</v>
      </c>
      <c r="O107" s="97" t="s">
        <v>64</v>
      </c>
      <c r="P107" s="108" t="s">
        <v>63</v>
      </c>
      <c r="T107" s="289"/>
      <c r="U107" s="290" t="s">
        <v>304</v>
      </c>
      <c r="V107" s="290"/>
      <c r="W107" s="291"/>
      <c r="X107" s="292" t="s">
        <v>43</v>
      </c>
      <c r="Y107"/>
      <c r="Z107"/>
      <c r="AA107"/>
      <c r="AB107"/>
      <c r="AC107"/>
      <c r="AD107"/>
      <c r="AE107"/>
      <c r="AF107" s="187"/>
    </row>
    <row r="108" spans="1:32" ht="15" customHeight="1">
      <c r="A108" s="187"/>
      <c r="B108" s="187"/>
      <c r="C108" s="266"/>
      <c r="D108" s="858"/>
      <c r="E108" s="858"/>
      <c r="F108" s="859"/>
      <c r="G108" s="187"/>
      <c r="H108" s="266"/>
      <c r="I108" s="858"/>
      <c r="J108" s="858"/>
      <c r="K108" s="859"/>
      <c r="L108" s="187"/>
      <c r="M108" s="266"/>
      <c r="N108" s="858"/>
      <c r="O108" s="858"/>
      <c r="P108" s="859"/>
      <c r="T108" s="293">
        <v>1</v>
      </c>
      <c r="U108" s="294" t="s">
        <v>305</v>
      </c>
      <c r="V108" s="295"/>
      <c r="W108" s="295"/>
      <c r="X108" s="865"/>
      <c r="Y108"/>
      <c r="Z108"/>
      <c r="AA108"/>
      <c r="AB108"/>
      <c r="AC108"/>
      <c r="AD108"/>
      <c r="AE108"/>
      <c r="AF108" s="187"/>
    </row>
    <row r="109" spans="1:32" ht="15" customHeight="1">
      <c r="A109" s="187"/>
      <c r="B109" s="187"/>
      <c r="C109" s="266"/>
      <c r="D109" s="858"/>
      <c r="E109" s="858"/>
      <c r="F109" s="859"/>
      <c r="G109" s="187"/>
      <c r="H109" s="266"/>
      <c r="I109" s="858"/>
      <c r="J109" s="858"/>
      <c r="K109" s="859"/>
      <c r="L109" s="187"/>
      <c r="M109" s="266"/>
      <c r="N109" s="858"/>
      <c r="O109" s="858"/>
      <c r="P109" s="859"/>
      <c r="T109" s="296">
        <v>2</v>
      </c>
      <c r="U109" s="297" t="s">
        <v>306</v>
      </c>
      <c r="V109" s="298"/>
      <c r="W109" s="298"/>
      <c r="X109" s="866"/>
      <c r="Y109"/>
      <c r="Z109"/>
      <c r="AA109"/>
      <c r="AB109"/>
      <c r="AC109"/>
      <c r="AD109"/>
      <c r="AE109"/>
      <c r="AF109" s="187"/>
    </row>
    <row r="110" spans="1:32" ht="15" customHeight="1">
      <c r="A110" s="187"/>
      <c r="B110" s="187"/>
      <c r="C110" s="266"/>
      <c r="D110" s="858"/>
      <c r="E110" s="858"/>
      <c r="F110" s="859"/>
      <c r="G110" s="187"/>
      <c r="H110" s="266"/>
      <c r="I110" s="858"/>
      <c r="J110" s="858"/>
      <c r="K110" s="859"/>
      <c r="L110" s="187"/>
      <c r="M110" s="266"/>
      <c r="N110" s="858"/>
      <c r="O110" s="858"/>
      <c r="P110" s="859"/>
      <c r="T110" s="296">
        <v>3</v>
      </c>
      <c r="U110" s="297" t="s">
        <v>307</v>
      </c>
      <c r="V110" s="298"/>
      <c r="W110" s="298"/>
      <c r="X110" s="866"/>
      <c r="Y110"/>
      <c r="Z110"/>
      <c r="AA110"/>
      <c r="AB110"/>
      <c r="AC110"/>
      <c r="AD110"/>
      <c r="AE110"/>
      <c r="AF110" s="187"/>
    </row>
    <row r="111" spans="1:32" s="187" customFormat="1" ht="15" customHeight="1" thickBot="1">
      <c r="C111" s="266"/>
      <c r="E111" s="94"/>
      <c r="F111" s="94"/>
      <c r="H111" s="266"/>
      <c r="J111" s="94"/>
      <c r="K111" s="94"/>
      <c r="M111" s="266"/>
      <c r="O111" s="94"/>
      <c r="P111" s="94"/>
      <c r="T111" s="299">
        <v>4</v>
      </c>
      <c r="U111" s="300" t="s">
        <v>308</v>
      </c>
      <c r="V111" s="301"/>
      <c r="W111" s="301"/>
      <c r="X111" s="866"/>
      <c r="Y111"/>
      <c r="Z111"/>
      <c r="AA111"/>
      <c r="AB111"/>
      <c r="AC111"/>
      <c r="AD111"/>
      <c r="AE111"/>
    </row>
    <row r="112" spans="1:32" s="187" customFormat="1" ht="15" customHeight="1" thickBot="1">
      <c r="A112" s="267">
        <v>6</v>
      </c>
      <c r="C112" s="266" t="s">
        <v>137</v>
      </c>
      <c r="E112" s="94"/>
      <c r="F112" s="284"/>
      <c r="H112" s="266" t="s">
        <v>137</v>
      </c>
      <c r="J112" s="94"/>
      <c r="K112" s="284"/>
      <c r="M112" s="266" t="s">
        <v>137</v>
      </c>
      <c r="O112" s="94"/>
      <c r="P112" s="284"/>
      <c r="T112" s="302">
        <v>5</v>
      </c>
      <c r="U112" s="300" t="s">
        <v>309</v>
      </c>
      <c r="V112" s="301"/>
      <c r="W112" s="303"/>
      <c r="X112" s="1013"/>
      <c r="Y112"/>
      <c r="Z112"/>
      <c r="AA112"/>
      <c r="AB112"/>
      <c r="AC112"/>
      <c r="AD112"/>
      <c r="AE112"/>
    </row>
    <row r="113" spans="1:250" ht="15" customHeight="1">
      <c r="A113" s="187"/>
      <c r="B113" s="187"/>
      <c r="C113" s="266"/>
      <c r="D113" s="187"/>
      <c r="E113" s="304" t="s">
        <v>138</v>
      </c>
      <c r="F113" s="860"/>
      <c r="G113" s="187"/>
      <c r="H113" s="266"/>
      <c r="I113" s="187"/>
      <c r="J113" s="304" t="s">
        <v>138</v>
      </c>
      <c r="K113" s="860"/>
      <c r="L113" s="187"/>
      <c r="M113" s="266"/>
      <c r="N113" s="187"/>
      <c r="O113" s="304" t="s">
        <v>138</v>
      </c>
      <c r="P113" s="860"/>
      <c r="T113" s="305"/>
      <c r="U113" s="306" t="s">
        <v>310</v>
      </c>
      <c r="V113" s="105"/>
      <c r="W113" s="307"/>
      <c r="X113" s="867"/>
      <c r="Y113"/>
      <c r="Z113"/>
      <c r="AA113"/>
      <c r="AB113"/>
      <c r="AC113"/>
      <c r="AD113"/>
      <c r="AE113"/>
      <c r="AF113" s="187"/>
    </row>
    <row r="114" spans="1:250" s="187" customFormat="1" ht="15" customHeight="1">
      <c r="C114" s="266"/>
      <c r="E114" s="308" t="s">
        <v>139</v>
      </c>
      <c r="F114" s="284"/>
      <c r="H114" s="266"/>
      <c r="J114" s="308" t="s">
        <v>139</v>
      </c>
      <c r="K114" s="284"/>
      <c r="M114" s="266"/>
      <c r="O114" s="308" t="s">
        <v>139</v>
      </c>
      <c r="P114" s="284"/>
      <c r="T114" s="309"/>
      <c r="U114" s="294" t="s">
        <v>311</v>
      </c>
      <c r="V114" s="295"/>
      <c r="W114" s="310"/>
      <c r="X114" s="867"/>
      <c r="Y114"/>
      <c r="Z114"/>
      <c r="AA114"/>
      <c r="AB114"/>
      <c r="AC114"/>
      <c r="AD114"/>
      <c r="AE114"/>
    </row>
    <row r="115" spans="1:250" ht="26.25" customHeight="1">
      <c r="A115" s="187"/>
      <c r="B115" s="187"/>
      <c r="C115" s="266"/>
      <c r="D115" s="97" t="s">
        <v>62</v>
      </c>
      <c r="E115" s="97" t="s">
        <v>64</v>
      </c>
      <c r="F115" s="108" t="s">
        <v>140</v>
      </c>
      <c r="G115" s="187"/>
      <c r="H115" s="266"/>
      <c r="I115" s="97" t="s">
        <v>62</v>
      </c>
      <c r="J115" s="97" t="s">
        <v>64</v>
      </c>
      <c r="K115" s="108" t="s">
        <v>140</v>
      </c>
      <c r="L115" s="187"/>
      <c r="M115" s="266"/>
      <c r="N115" s="97" t="s">
        <v>62</v>
      </c>
      <c r="O115" s="97" t="s">
        <v>64</v>
      </c>
      <c r="P115" s="108" t="s">
        <v>140</v>
      </c>
      <c r="T115" s="283"/>
      <c r="U115" s="187"/>
      <c r="V115" s="187"/>
      <c r="W115" s="187"/>
      <c r="X115" s="187"/>
      <c r="Y115"/>
      <c r="Z115"/>
      <c r="AA115"/>
      <c r="AB115"/>
      <c r="AC115"/>
      <c r="AD115"/>
      <c r="AE115"/>
      <c r="AF115" s="187"/>
    </row>
    <row r="116" spans="1:250" ht="15" customHeight="1">
      <c r="A116" s="187"/>
      <c r="B116" s="187"/>
      <c r="C116" s="266"/>
      <c r="D116" s="858"/>
      <c r="E116" s="858"/>
      <c r="F116" s="859"/>
      <c r="G116" s="187"/>
      <c r="H116" s="266"/>
      <c r="I116" s="858"/>
      <c r="J116" s="858"/>
      <c r="K116" s="859"/>
      <c r="L116" s="187"/>
      <c r="M116" s="266"/>
      <c r="N116" s="858"/>
      <c r="O116" s="858"/>
      <c r="P116" s="859"/>
      <c r="T116" s="187"/>
      <c r="U116" s="187"/>
      <c r="V116" s="187"/>
      <c r="W116" s="187"/>
      <c r="X116" s="187"/>
      <c r="Y116"/>
      <c r="Z116"/>
      <c r="AA116"/>
      <c r="AB116"/>
      <c r="AC116"/>
      <c r="AD116"/>
      <c r="AE116"/>
      <c r="AF116" s="187"/>
    </row>
    <row r="117" spans="1:250" ht="15" customHeight="1">
      <c r="A117" s="187"/>
      <c r="B117" s="187"/>
      <c r="C117" s="266"/>
      <c r="D117" s="858"/>
      <c r="E117" s="858"/>
      <c r="F117" s="859"/>
      <c r="G117" s="187"/>
      <c r="H117" s="266"/>
      <c r="I117" s="858"/>
      <c r="J117" s="858"/>
      <c r="K117" s="859"/>
      <c r="L117" s="187"/>
      <c r="M117" s="266"/>
      <c r="N117" s="858"/>
      <c r="O117" s="858"/>
      <c r="P117" s="859"/>
      <c r="Y117"/>
      <c r="Z117"/>
      <c r="AA117"/>
      <c r="AB117"/>
      <c r="AC117"/>
      <c r="AD117"/>
      <c r="AE117"/>
      <c r="AF117" s="187"/>
    </row>
    <row r="118" spans="1:250" ht="15" customHeight="1">
      <c r="A118" s="187"/>
      <c r="B118" s="187"/>
      <c r="C118" s="266"/>
      <c r="D118" s="858"/>
      <c r="E118" s="858"/>
      <c r="F118" s="859"/>
      <c r="G118" s="187"/>
      <c r="H118" s="266"/>
      <c r="I118" s="858"/>
      <c r="J118" s="858"/>
      <c r="K118" s="859"/>
      <c r="L118" s="187"/>
      <c r="M118" s="266"/>
      <c r="N118" s="858"/>
      <c r="O118" s="858"/>
      <c r="P118" s="859"/>
      <c r="T118" s="311" t="s">
        <v>312</v>
      </c>
      <c r="U118" s="312"/>
      <c r="V118" s="286"/>
      <c r="W118" s="286"/>
      <c r="X118" s="287"/>
      <c r="Y118"/>
      <c r="Z118"/>
      <c r="AA118"/>
      <c r="AB118"/>
      <c r="AC118"/>
      <c r="AD118"/>
      <c r="AE118"/>
      <c r="AF118" s="187"/>
    </row>
    <row r="119" spans="1:250" s="187" customFormat="1" ht="15" customHeight="1" thickBot="1">
      <c r="C119" s="266"/>
      <c r="E119" s="94"/>
      <c r="F119" s="94"/>
      <c r="H119" s="266"/>
      <c r="J119" s="94"/>
      <c r="K119" s="94"/>
      <c r="M119" s="266"/>
      <c r="O119" s="94"/>
      <c r="P119" s="94"/>
      <c r="T119" s="315" t="s">
        <v>313</v>
      </c>
      <c r="U119" s="316"/>
      <c r="V119" s="316"/>
      <c r="W119" s="316"/>
      <c r="X119" s="317"/>
      <c r="Y119"/>
      <c r="Z119"/>
      <c r="AA119"/>
      <c r="AB119"/>
      <c r="AC119"/>
      <c r="AD119"/>
      <c r="AE119"/>
    </row>
    <row r="120" spans="1:250" ht="15" customHeight="1" thickBot="1">
      <c r="A120" s="91">
        <v>7</v>
      </c>
      <c r="C120" s="98" t="s">
        <v>40</v>
      </c>
      <c r="D120" s="99"/>
      <c r="E120" s="100"/>
      <c r="F120" s="101"/>
      <c r="G120" s="87"/>
      <c r="H120" s="98" t="s">
        <v>40</v>
      </c>
      <c r="I120" s="99"/>
      <c r="J120" s="100"/>
      <c r="K120" s="101"/>
      <c r="L120" s="87"/>
      <c r="M120" s="98" t="s">
        <v>40</v>
      </c>
      <c r="N120" s="99"/>
      <c r="O120" s="100"/>
      <c r="P120" s="101"/>
      <c r="Q120" s="266"/>
      <c r="T120" s="318" t="s">
        <v>314</v>
      </c>
      <c r="U120" s="319"/>
      <c r="V120" s="319"/>
      <c r="W120" s="319"/>
      <c r="X120" s="320"/>
      <c r="Y120"/>
      <c r="Z120"/>
      <c r="AA120"/>
      <c r="AB120"/>
      <c r="AC120"/>
      <c r="AD120"/>
      <c r="AE120"/>
      <c r="AF120" s="266"/>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row>
    <row r="121" spans="1:250" ht="50.15" customHeight="1">
      <c r="C121" s="1284" t="s">
        <v>65</v>
      </c>
      <c r="D121" s="1286"/>
      <c r="E121" s="240" t="s">
        <v>41</v>
      </c>
      <c r="F121" s="240" t="s">
        <v>42</v>
      </c>
      <c r="H121" s="1284" t="s">
        <v>65</v>
      </c>
      <c r="I121" s="1286"/>
      <c r="J121" s="240" t="s">
        <v>41</v>
      </c>
      <c r="K121" s="240" t="s">
        <v>42</v>
      </c>
      <c r="M121" s="1284" t="s">
        <v>65</v>
      </c>
      <c r="N121" s="1286"/>
      <c r="O121" s="240" t="s">
        <v>41</v>
      </c>
      <c r="P121" s="240" t="s">
        <v>42</v>
      </c>
      <c r="T121" s="321"/>
      <c r="U121" s="322" t="s">
        <v>315</v>
      </c>
      <c r="V121" s="103" t="s">
        <v>316</v>
      </c>
      <c r="W121" s="103" t="s">
        <v>41</v>
      </c>
      <c r="X121" s="103" t="s">
        <v>42</v>
      </c>
      <c r="Y121"/>
      <c r="Z121"/>
      <c r="AA121"/>
      <c r="AB121"/>
      <c r="AC121"/>
      <c r="AD121"/>
      <c r="AE121"/>
    </row>
    <row r="122" spans="1:250" ht="15" customHeight="1">
      <c r="C122" s="104">
        <v>1</v>
      </c>
      <c r="D122" s="861"/>
      <c r="E122" s="862"/>
      <c r="F122" s="1014"/>
      <c r="H122" s="104">
        <v>1</v>
      </c>
      <c r="I122" s="861"/>
      <c r="J122" s="862"/>
      <c r="K122" s="1014"/>
      <c r="M122" s="104">
        <v>1</v>
      </c>
      <c r="N122" s="861"/>
      <c r="O122" s="862"/>
      <c r="P122" s="1014"/>
      <c r="T122" s="323">
        <v>1</v>
      </c>
      <c r="U122" s="863"/>
      <c r="V122" s="864"/>
      <c r="W122" s="1015"/>
      <c r="X122" s="1014"/>
      <c r="Y122"/>
      <c r="Z122"/>
      <c r="AA122"/>
      <c r="AB122"/>
      <c r="AC122"/>
      <c r="AD122"/>
      <c r="AE122"/>
    </row>
    <row r="123" spans="1:250" ht="15" customHeight="1">
      <c r="C123" s="104">
        <v>2</v>
      </c>
      <c r="D123" s="861"/>
      <c r="E123" s="862"/>
      <c r="F123" s="1014"/>
      <c r="H123" s="104">
        <v>2</v>
      </c>
      <c r="I123" s="861"/>
      <c r="J123" s="862"/>
      <c r="K123" s="1014"/>
      <c r="M123" s="104">
        <v>2</v>
      </c>
      <c r="N123" s="861"/>
      <c r="O123" s="862"/>
      <c r="P123" s="1014"/>
      <c r="T123" s="323">
        <v>2</v>
      </c>
      <c r="U123" s="863"/>
      <c r="V123" s="864"/>
      <c r="W123" s="1015"/>
      <c r="X123" s="1014"/>
      <c r="Y123"/>
      <c r="Z123"/>
      <c r="AA123"/>
      <c r="AB123"/>
      <c r="AC123"/>
      <c r="AD123"/>
      <c r="AE123"/>
    </row>
    <row r="124" spans="1:250" ht="15" customHeight="1">
      <c r="C124" s="104">
        <v>3</v>
      </c>
      <c r="D124" s="861"/>
      <c r="E124" s="862"/>
      <c r="F124" s="1014"/>
      <c r="H124" s="104">
        <v>3</v>
      </c>
      <c r="I124" s="861"/>
      <c r="J124" s="862"/>
      <c r="K124" s="1014"/>
      <c r="M124" s="104">
        <v>3</v>
      </c>
      <c r="N124" s="861"/>
      <c r="O124" s="862"/>
      <c r="P124" s="1014"/>
      <c r="T124" s="323">
        <v>3</v>
      </c>
      <c r="U124" s="863"/>
      <c r="V124" s="864"/>
      <c r="W124" s="1015"/>
      <c r="X124" s="1014"/>
      <c r="Y124"/>
      <c r="Z124"/>
      <c r="AA124"/>
      <c r="AB124"/>
      <c r="AC124"/>
      <c r="AD124"/>
      <c r="AE124"/>
    </row>
    <row r="125" spans="1:250" ht="15" customHeight="1">
      <c r="C125" s="104">
        <v>4</v>
      </c>
      <c r="D125" s="861"/>
      <c r="E125" s="862"/>
      <c r="F125" s="1014"/>
      <c r="H125" s="104">
        <v>4</v>
      </c>
      <c r="I125" s="861"/>
      <c r="J125" s="862"/>
      <c r="K125" s="1014"/>
      <c r="M125" s="104">
        <v>4</v>
      </c>
      <c r="N125" s="861"/>
      <c r="O125" s="862"/>
      <c r="P125" s="1014"/>
      <c r="T125" s="323">
        <v>4</v>
      </c>
      <c r="U125" s="863"/>
      <c r="V125" s="864"/>
      <c r="W125" s="1015"/>
      <c r="X125" s="1014"/>
      <c r="Y125"/>
      <c r="Z125"/>
      <c r="AA125"/>
      <c r="AB125"/>
      <c r="AC125"/>
      <c r="AD125"/>
      <c r="AE125"/>
    </row>
    <row r="126" spans="1:250" ht="15" customHeight="1">
      <c r="C126" s="104">
        <v>5</v>
      </c>
      <c r="D126" s="861"/>
      <c r="E126" s="862"/>
      <c r="F126" s="1014"/>
      <c r="H126" s="104">
        <v>5</v>
      </c>
      <c r="I126" s="861"/>
      <c r="J126" s="862"/>
      <c r="K126" s="1014"/>
      <c r="M126" s="104">
        <v>5</v>
      </c>
      <c r="N126" s="861"/>
      <c r="O126" s="862"/>
      <c r="P126" s="1014"/>
      <c r="T126" s="323">
        <v>5</v>
      </c>
      <c r="U126" s="863"/>
      <c r="V126" s="864"/>
      <c r="W126" s="1015"/>
      <c r="X126" s="1014"/>
      <c r="Y126"/>
      <c r="Z126"/>
      <c r="AA126"/>
      <c r="AB126"/>
      <c r="AC126"/>
      <c r="AD126"/>
      <c r="AE126"/>
    </row>
    <row r="127" spans="1:250" ht="15" customHeight="1">
      <c r="C127" s="104">
        <v>6</v>
      </c>
      <c r="D127" s="861"/>
      <c r="E127" s="862"/>
      <c r="F127" s="1014"/>
      <c r="H127" s="104">
        <v>6</v>
      </c>
      <c r="I127" s="861"/>
      <c r="J127" s="862"/>
      <c r="K127" s="1014"/>
      <c r="M127" s="104">
        <v>6</v>
      </c>
      <c r="N127" s="861"/>
      <c r="O127" s="862"/>
      <c r="P127" s="1014"/>
      <c r="T127" s="323">
        <v>6</v>
      </c>
      <c r="U127" s="863"/>
      <c r="V127" s="864"/>
      <c r="W127" s="1015"/>
      <c r="X127" s="1014"/>
      <c r="Y127"/>
      <c r="Z127"/>
      <c r="AA127"/>
      <c r="AB127"/>
      <c r="AC127"/>
      <c r="AD127"/>
      <c r="AE127"/>
    </row>
    <row r="128" spans="1:250" ht="15" customHeight="1">
      <c r="C128" s="104">
        <v>7</v>
      </c>
      <c r="D128" s="861"/>
      <c r="E128" s="862"/>
      <c r="F128" s="1014"/>
      <c r="H128" s="104">
        <v>7</v>
      </c>
      <c r="I128" s="861"/>
      <c r="J128" s="862"/>
      <c r="K128" s="1014"/>
      <c r="M128" s="104">
        <v>7</v>
      </c>
      <c r="N128" s="861"/>
      <c r="O128" s="862"/>
      <c r="P128" s="1014"/>
      <c r="T128" s="323">
        <v>7</v>
      </c>
      <c r="U128" s="863"/>
      <c r="V128" s="864"/>
      <c r="W128" s="1015"/>
      <c r="X128" s="1014"/>
      <c r="Y128"/>
      <c r="Z128"/>
      <c r="AA128"/>
      <c r="AB128"/>
      <c r="AC128"/>
      <c r="AD128"/>
      <c r="AE128"/>
    </row>
    <row r="129" spans="1:31" ht="15" customHeight="1">
      <c r="C129" s="104">
        <v>8</v>
      </c>
      <c r="D129" s="861"/>
      <c r="E129" s="862"/>
      <c r="F129" s="1014"/>
      <c r="H129" s="104">
        <v>8</v>
      </c>
      <c r="I129" s="861"/>
      <c r="J129" s="862"/>
      <c r="K129" s="1014"/>
      <c r="M129" s="104">
        <v>8</v>
      </c>
      <c r="N129" s="861"/>
      <c r="O129" s="862"/>
      <c r="P129" s="1014"/>
      <c r="T129" s="323">
        <v>8</v>
      </c>
      <c r="U129" s="863"/>
      <c r="V129" s="864"/>
      <c r="W129" s="1015"/>
      <c r="X129" s="1014"/>
      <c r="Y129"/>
      <c r="Z129"/>
      <c r="AA129"/>
      <c r="AB129"/>
      <c r="AC129"/>
      <c r="AD129"/>
      <c r="AE129"/>
    </row>
    <row r="130" spans="1:31" ht="15" customHeight="1">
      <c r="C130" s="104">
        <v>9</v>
      </c>
      <c r="D130" s="861"/>
      <c r="E130" s="862"/>
      <c r="F130" s="1014"/>
      <c r="H130" s="104">
        <v>9</v>
      </c>
      <c r="I130" s="861"/>
      <c r="J130" s="862"/>
      <c r="K130" s="1014"/>
      <c r="M130" s="104">
        <v>9</v>
      </c>
      <c r="N130" s="861"/>
      <c r="O130" s="862"/>
      <c r="P130" s="1014"/>
      <c r="T130" s="323">
        <v>9</v>
      </c>
      <c r="U130" s="863"/>
      <c r="V130" s="864"/>
      <c r="W130" s="1015"/>
      <c r="X130" s="1014"/>
      <c r="Y130"/>
      <c r="Z130"/>
      <c r="AA130"/>
      <c r="AB130"/>
      <c r="AC130"/>
      <c r="AD130"/>
      <c r="AE130"/>
    </row>
    <row r="131" spans="1:31" ht="15" customHeight="1">
      <c r="C131" s="104">
        <v>10</v>
      </c>
      <c r="D131" s="861"/>
      <c r="E131" s="862"/>
      <c r="F131" s="1014"/>
      <c r="H131" s="104">
        <v>10</v>
      </c>
      <c r="I131" s="861"/>
      <c r="J131" s="862"/>
      <c r="K131" s="1014"/>
      <c r="M131" s="104">
        <v>10</v>
      </c>
      <c r="N131" s="861"/>
      <c r="O131" s="862"/>
      <c r="P131" s="1014"/>
      <c r="T131" s="323">
        <v>10</v>
      </c>
      <c r="U131" s="863"/>
      <c r="V131" s="864"/>
      <c r="W131" s="1015"/>
      <c r="X131" s="1014"/>
      <c r="Y131"/>
      <c r="Z131"/>
      <c r="AA131"/>
      <c r="AB131"/>
      <c r="AC131"/>
      <c r="AD131"/>
      <c r="AE131"/>
    </row>
    <row r="132" spans="1:31" s="187" customFormat="1" ht="15" customHeight="1">
      <c r="E132" s="333"/>
      <c r="F132" s="109"/>
      <c r="J132" s="333"/>
      <c r="K132" s="109"/>
      <c r="O132" s="333"/>
      <c r="P132" s="109"/>
      <c r="R132"/>
      <c r="S132"/>
      <c r="T132"/>
      <c r="U132"/>
      <c r="V132"/>
      <c r="W132"/>
      <c r="X132"/>
      <c r="Y132"/>
      <c r="Z132"/>
      <c r="AA132"/>
      <c r="AB132"/>
      <c r="AC132"/>
      <c r="AD132"/>
      <c r="AE132"/>
    </row>
    <row r="133" spans="1:31" s="187" customFormat="1" ht="15" customHeight="1">
      <c r="C133" s="326"/>
      <c r="E133" s="110"/>
      <c r="F133" s="90"/>
      <c r="H133" s="326"/>
      <c r="J133" s="110"/>
      <c r="K133" s="90"/>
      <c r="M133" s="326"/>
      <c r="O133" s="110"/>
      <c r="P133" s="90"/>
      <c r="R133"/>
      <c r="S133"/>
      <c r="T133"/>
      <c r="U133"/>
      <c r="V133"/>
      <c r="W133"/>
      <c r="X133"/>
      <c r="Y133"/>
      <c r="Z133"/>
      <c r="AA133"/>
      <c r="AB133"/>
      <c r="AC133"/>
      <c r="AD133"/>
      <c r="AE133"/>
    </row>
    <row r="134" spans="1:31" s="187" customFormat="1" ht="15" customHeight="1">
      <c r="C134" s="329"/>
      <c r="H134" s="329"/>
      <c r="M134" s="329"/>
      <c r="R134"/>
      <c r="S134"/>
      <c r="T134"/>
      <c r="U134"/>
      <c r="V134"/>
      <c r="W134"/>
      <c r="X134"/>
      <c r="Y134"/>
      <c r="Z134"/>
      <c r="AA134"/>
      <c r="AB134"/>
      <c r="AC134"/>
      <c r="AD134"/>
      <c r="AE134"/>
    </row>
    <row r="135" spans="1:31" s="187" customFormat="1" ht="15" customHeight="1" thickBot="1">
      <c r="C135" s="331"/>
      <c r="D135" s="105"/>
      <c r="H135" s="331"/>
      <c r="I135" s="105"/>
      <c r="M135" s="331"/>
      <c r="N135" s="105"/>
      <c r="R135"/>
      <c r="S135"/>
      <c r="T135"/>
      <c r="U135"/>
      <c r="V135"/>
      <c r="W135"/>
      <c r="X135"/>
      <c r="Y135"/>
      <c r="Z135"/>
      <c r="AA135"/>
      <c r="AB135"/>
      <c r="AC135"/>
      <c r="AD135"/>
      <c r="AE135"/>
    </row>
    <row r="136" spans="1:31" ht="15" customHeight="1" thickBot="1">
      <c r="A136" s="267" t="s">
        <v>135</v>
      </c>
      <c r="B136" s="187"/>
      <c r="C136" s="269" t="s">
        <v>39</v>
      </c>
      <c r="D136" s="187"/>
      <c r="E136" s="187"/>
      <c r="F136" s="853"/>
      <c r="G136" s="1011"/>
      <c r="H136" s="1011"/>
      <c r="I136" s="1011"/>
      <c r="J136" s="1012"/>
      <c r="K136" s="1012"/>
      <c r="L136" s="1012"/>
      <c r="M136" s="1012"/>
      <c r="N136" s="1012"/>
      <c r="O136" s="1012"/>
      <c r="P136" s="1012"/>
      <c r="R136"/>
      <c r="S136"/>
      <c r="T136"/>
      <c r="U136"/>
      <c r="V136"/>
      <c r="W136"/>
      <c r="X136"/>
      <c r="Y136"/>
      <c r="Z136"/>
      <c r="AA136"/>
      <c r="AB136"/>
      <c r="AC136"/>
      <c r="AD136"/>
      <c r="AE136"/>
    </row>
    <row r="137" spans="1:31" s="187" customFormat="1" ht="15" customHeight="1" thickBot="1">
      <c r="C137" s="93"/>
      <c r="E137" s="88"/>
      <c r="F137" s="88"/>
      <c r="G137" s="88"/>
      <c r="H137" s="93"/>
      <c r="I137" s="90"/>
      <c r="J137" s="88"/>
      <c r="K137" s="88"/>
      <c r="L137" s="88"/>
      <c r="M137" s="93"/>
      <c r="N137" s="90"/>
      <c r="O137" s="88"/>
      <c r="P137" s="88"/>
      <c r="R137"/>
      <c r="S137"/>
      <c r="T137"/>
      <c r="U137"/>
      <c r="V137"/>
      <c r="W137"/>
      <c r="X137"/>
      <c r="Y137"/>
      <c r="Z137"/>
      <c r="AA137"/>
      <c r="AB137"/>
      <c r="AC137"/>
      <c r="AD137"/>
      <c r="AE137"/>
    </row>
    <row r="138" spans="1:31" s="187" customFormat="1" ht="15" customHeight="1" thickBot="1">
      <c r="C138" s="93"/>
      <c r="E138" s="88"/>
      <c r="F138" s="88"/>
      <c r="G138" s="88"/>
      <c r="H138" s="270" t="s">
        <v>645</v>
      </c>
      <c r="I138" s="271"/>
      <c r="J138" s="271"/>
      <c r="K138" s="271"/>
      <c r="L138" s="271"/>
      <c r="M138" s="272"/>
      <c r="N138" s="273"/>
      <c r="O138" s="271"/>
      <c r="P138" s="271"/>
      <c r="R138" s="267">
        <v>8</v>
      </c>
      <c r="T138" s="274" t="s">
        <v>298</v>
      </c>
      <c r="U138" s="275"/>
      <c r="V138" s="275"/>
      <c r="W138" s="275"/>
      <c r="Y138"/>
      <c r="Z138"/>
      <c r="AA138"/>
      <c r="AB138"/>
      <c r="AC138"/>
      <c r="AD138"/>
      <c r="AE138"/>
    </row>
    <row r="139" spans="1:31" s="187" customFormat="1" ht="6" customHeight="1">
      <c r="C139" s="93"/>
      <c r="E139" s="88"/>
      <c r="F139" s="88"/>
      <c r="G139" s="88"/>
      <c r="H139" s="276"/>
      <c r="I139" s="277"/>
      <c r="J139" s="277"/>
      <c r="K139" s="277"/>
      <c r="L139" s="277"/>
      <c r="M139" s="278"/>
      <c r="N139" s="279"/>
      <c r="O139" s="277"/>
      <c r="P139" s="277"/>
      <c r="T139" s="93"/>
      <c r="Y139"/>
      <c r="Z139"/>
      <c r="AA139"/>
      <c r="AB139"/>
      <c r="AC139"/>
      <c r="AD139"/>
      <c r="AE139"/>
    </row>
    <row r="140" spans="1:31" ht="15" customHeight="1" thickBot="1">
      <c r="A140" s="187"/>
      <c r="B140" s="187"/>
      <c r="C140" s="266" t="s">
        <v>646</v>
      </c>
      <c r="D140" s="187"/>
      <c r="E140" s="94"/>
      <c r="F140" s="94"/>
      <c r="G140" s="187"/>
      <c r="H140" s="266" t="s">
        <v>652</v>
      </c>
      <c r="I140" s="90"/>
      <c r="J140" s="94"/>
      <c r="K140" s="94"/>
      <c r="L140" s="187"/>
      <c r="M140" s="266" t="s">
        <v>653</v>
      </c>
      <c r="N140" s="90"/>
      <c r="O140" s="94"/>
      <c r="P140" s="94"/>
      <c r="U140" s="274" t="s">
        <v>299</v>
      </c>
      <c r="Y140"/>
      <c r="Z140"/>
      <c r="AA140"/>
      <c r="AB140"/>
      <c r="AC140"/>
      <c r="AD140"/>
      <c r="AE140"/>
    </row>
    <row r="141" spans="1:31" ht="15" customHeight="1" thickBot="1">
      <c r="A141" s="267" t="s">
        <v>136</v>
      </c>
      <c r="B141" s="187"/>
      <c r="C141" s="266" t="s">
        <v>647</v>
      </c>
      <c r="D141" s="187"/>
      <c r="E141" s="94"/>
      <c r="F141" s="94"/>
      <c r="G141" s="187"/>
      <c r="H141" s="266" t="s">
        <v>654</v>
      </c>
      <c r="I141" s="187"/>
      <c r="J141" s="94"/>
      <c r="K141" s="94"/>
      <c r="L141" s="187"/>
      <c r="M141" s="266" t="s">
        <v>655</v>
      </c>
      <c r="N141" s="187"/>
      <c r="O141" s="94"/>
      <c r="P141" s="94"/>
      <c r="U141" s="87" t="s">
        <v>300</v>
      </c>
      <c r="V141" s="275"/>
      <c r="W141" s="275"/>
      <c r="X141" s="869"/>
      <c r="Y141"/>
      <c r="Z141"/>
      <c r="AA141"/>
      <c r="AB141"/>
      <c r="AC141"/>
      <c r="AD141"/>
      <c r="AE141"/>
    </row>
    <row r="142" spans="1:31" ht="15" customHeight="1" thickBot="1">
      <c r="A142" s="267">
        <v>3</v>
      </c>
      <c r="B142" s="187"/>
      <c r="C142" s="266" t="s">
        <v>6</v>
      </c>
      <c r="D142" s="187"/>
      <c r="E142" s="94"/>
      <c r="F142" s="854"/>
      <c r="G142" s="187"/>
      <c r="H142" s="266" t="s">
        <v>6</v>
      </c>
      <c r="I142" s="187"/>
      <c r="J142" s="94"/>
      <c r="K142" s="854"/>
      <c r="L142" s="187"/>
      <c r="M142" s="266" t="s">
        <v>6</v>
      </c>
      <c r="N142" s="187"/>
      <c r="O142" s="94"/>
      <c r="P142" s="854"/>
      <c r="T142" s="280"/>
      <c r="U142" s="281"/>
      <c r="Y142"/>
      <c r="Z142"/>
      <c r="AA142"/>
      <c r="AB142"/>
      <c r="AC142"/>
      <c r="AD142"/>
      <c r="AE142"/>
    </row>
    <row r="143" spans="1:31" s="187" customFormat="1" ht="15" customHeight="1" thickBot="1">
      <c r="A143" s="267">
        <v>4</v>
      </c>
      <c r="C143" s="266" t="s">
        <v>9</v>
      </c>
      <c r="E143" s="94"/>
      <c r="F143" s="282"/>
      <c r="H143" s="266" t="s">
        <v>9</v>
      </c>
      <c r="J143" s="94"/>
      <c r="K143" s="282"/>
      <c r="M143" s="266" t="s">
        <v>9</v>
      </c>
      <c r="O143" s="94"/>
      <c r="P143" s="282"/>
      <c r="T143" s="275"/>
      <c r="U143" s="283" t="s">
        <v>301</v>
      </c>
      <c r="X143" s="868"/>
      <c r="Y143"/>
      <c r="Z143"/>
      <c r="AA143"/>
      <c r="AB143"/>
      <c r="AC143"/>
      <c r="AD143"/>
      <c r="AE143"/>
    </row>
    <row r="144" spans="1:31" s="187" customFormat="1" ht="15" customHeight="1">
      <c r="C144" s="96" t="s">
        <v>10</v>
      </c>
      <c r="E144" s="94"/>
      <c r="F144" s="282"/>
      <c r="H144" s="96" t="s">
        <v>10</v>
      </c>
      <c r="J144" s="94"/>
      <c r="K144" s="282"/>
      <c r="M144" s="96" t="s">
        <v>10</v>
      </c>
      <c r="N144" s="96"/>
      <c r="O144" s="94"/>
      <c r="P144" s="282"/>
      <c r="R144" s="85"/>
      <c r="S144" s="268"/>
      <c r="T144" s="102"/>
      <c r="U144" s="283" t="s">
        <v>302</v>
      </c>
      <c r="X144" s="868"/>
      <c r="Y144"/>
      <c r="Z144"/>
      <c r="AA144"/>
      <c r="AB144"/>
      <c r="AC144"/>
      <c r="AD144"/>
      <c r="AE144"/>
    </row>
    <row r="145" spans="1:31" s="86" customFormat="1" ht="80.150000000000006" customHeight="1">
      <c r="A145" s="96"/>
      <c r="B145" s="96"/>
      <c r="C145" s="96"/>
      <c r="D145" s="855"/>
      <c r="E145" s="856"/>
      <c r="F145" s="857"/>
      <c r="G145" s="96"/>
      <c r="H145" s="96"/>
      <c r="I145" s="855"/>
      <c r="J145" s="856"/>
      <c r="K145" s="857"/>
      <c r="L145" s="96"/>
      <c r="M145" s="96"/>
      <c r="N145" s="855"/>
      <c r="O145" s="856"/>
      <c r="P145" s="857"/>
      <c r="Q145" s="96"/>
      <c r="R145" s="187"/>
      <c r="S145" s="187"/>
      <c r="Y145"/>
      <c r="Z145"/>
      <c r="AA145"/>
      <c r="AB145"/>
      <c r="AC145"/>
      <c r="AD145"/>
      <c r="AE145"/>
    </row>
    <row r="146" spans="1:31" s="96" customFormat="1" ht="15" customHeight="1" thickBot="1">
      <c r="D146" s="88"/>
      <c r="E146" s="95"/>
      <c r="F146" s="107"/>
      <c r="I146" s="88"/>
      <c r="J146" s="95"/>
      <c r="K146" s="107"/>
      <c r="N146" s="88"/>
      <c r="O146" s="95"/>
      <c r="P146" s="107"/>
      <c r="R146" s="187"/>
      <c r="S146" s="187"/>
      <c r="Y146"/>
      <c r="Z146"/>
      <c r="AA146"/>
      <c r="AB146"/>
      <c r="AC146"/>
      <c r="AD146"/>
      <c r="AE146"/>
    </row>
    <row r="147" spans="1:31" s="187" customFormat="1" ht="15" customHeight="1" thickBot="1">
      <c r="A147" s="267">
        <v>5</v>
      </c>
      <c r="C147" s="266" t="s">
        <v>5</v>
      </c>
      <c r="E147" s="94"/>
      <c r="F147" s="284"/>
      <c r="H147" s="266" t="s">
        <v>5</v>
      </c>
      <c r="J147" s="94"/>
      <c r="K147" s="284"/>
      <c r="M147" s="266" t="s">
        <v>5</v>
      </c>
      <c r="O147" s="94"/>
      <c r="P147" s="284"/>
      <c r="T147" s="285"/>
      <c r="U147" s="286" t="s">
        <v>303</v>
      </c>
      <c r="V147" s="286"/>
      <c r="W147" s="287"/>
      <c r="X147" s="288"/>
      <c r="Y147"/>
      <c r="Z147"/>
      <c r="AA147"/>
      <c r="AB147"/>
      <c r="AC147"/>
      <c r="AD147"/>
      <c r="AE147"/>
    </row>
    <row r="148" spans="1:31" ht="26.25" customHeight="1">
      <c r="A148" s="187"/>
      <c r="B148" s="187"/>
      <c r="C148" s="266"/>
      <c r="D148" s="97" t="s">
        <v>62</v>
      </c>
      <c r="E148" s="97" t="s">
        <v>64</v>
      </c>
      <c r="F148" s="108" t="s">
        <v>63</v>
      </c>
      <c r="G148" s="187"/>
      <c r="H148" s="266"/>
      <c r="I148" s="97" t="s">
        <v>62</v>
      </c>
      <c r="J148" s="97" t="s">
        <v>64</v>
      </c>
      <c r="K148" s="108" t="s">
        <v>63</v>
      </c>
      <c r="L148" s="187"/>
      <c r="M148" s="266"/>
      <c r="N148" s="97" t="s">
        <v>62</v>
      </c>
      <c r="O148" s="97" t="s">
        <v>64</v>
      </c>
      <c r="P148" s="108" t="s">
        <v>63</v>
      </c>
      <c r="T148" s="289"/>
      <c r="U148" s="290" t="s">
        <v>304</v>
      </c>
      <c r="V148" s="290"/>
      <c r="W148" s="291"/>
      <c r="X148" s="292" t="s">
        <v>43</v>
      </c>
      <c r="Y148"/>
      <c r="Z148"/>
      <c r="AA148"/>
      <c r="AB148"/>
      <c r="AC148"/>
      <c r="AD148"/>
      <c r="AE148"/>
    </row>
    <row r="149" spans="1:31" ht="15" customHeight="1">
      <c r="A149" s="187"/>
      <c r="B149" s="187"/>
      <c r="C149" s="266"/>
      <c r="D149" s="858"/>
      <c r="E149" s="858"/>
      <c r="F149" s="859"/>
      <c r="G149" s="187"/>
      <c r="H149" s="266"/>
      <c r="I149" s="858"/>
      <c r="J149" s="858"/>
      <c r="K149" s="859"/>
      <c r="L149" s="187"/>
      <c r="M149" s="266"/>
      <c r="N149" s="858"/>
      <c r="O149" s="858"/>
      <c r="P149" s="859"/>
      <c r="T149" s="293">
        <v>1</v>
      </c>
      <c r="U149" s="294" t="s">
        <v>305</v>
      </c>
      <c r="V149" s="295"/>
      <c r="W149" s="295"/>
      <c r="X149" s="865"/>
      <c r="Y149"/>
      <c r="Z149"/>
      <c r="AA149"/>
      <c r="AB149"/>
      <c r="AC149"/>
      <c r="AD149"/>
      <c r="AE149"/>
    </row>
    <row r="150" spans="1:31" ht="15" customHeight="1">
      <c r="A150" s="187"/>
      <c r="B150" s="187"/>
      <c r="C150" s="266"/>
      <c r="D150" s="858"/>
      <c r="E150" s="858"/>
      <c r="F150" s="859"/>
      <c r="G150" s="187"/>
      <c r="H150" s="266"/>
      <c r="I150" s="858"/>
      <c r="J150" s="858"/>
      <c r="K150" s="859"/>
      <c r="L150" s="187"/>
      <c r="M150" s="266"/>
      <c r="N150" s="858"/>
      <c r="O150" s="858"/>
      <c r="P150" s="859"/>
      <c r="T150" s="296">
        <v>2</v>
      </c>
      <c r="U150" s="297" t="s">
        <v>306</v>
      </c>
      <c r="V150" s="298"/>
      <c r="W150" s="298"/>
      <c r="X150" s="866"/>
      <c r="Y150"/>
      <c r="Z150"/>
      <c r="AA150"/>
      <c r="AB150"/>
      <c r="AC150"/>
      <c r="AD150"/>
      <c r="AE150"/>
    </row>
    <row r="151" spans="1:31" ht="15" customHeight="1">
      <c r="A151" s="187"/>
      <c r="B151" s="187"/>
      <c r="C151" s="266"/>
      <c r="D151" s="858"/>
      <c r="E151" s="858"/>
      <c r="F151" s="859"/>
      <c r="G151" s="187"/>
      <c r="H151" s="266"/>
      <c r="I151" s="858"/>
      <c r="J151" s="858"/>
      <c r="K151" s="859"/>
      <c r="L151" s="187"/>
      <c r="M151" s="266"/>
      <c r="N151" s="858"/>
      <c r="O151" s="858"/>
      <c r="P151" s="859"/>
      <c r="T151" s="296">
        <v>3</v>
      </c>
      <c r="U151" s="297" t="s">
        <v>307</v>
      </c>
      <c r="V151" s="298"/>
      <c r="W151" s="298"/>
      <c r="X151" s="866"/>
      <c r="Y151"/>
      <c r="Z151"/>
      <c r="AA151"/>
      <c r="AB151"/>
      <c r="AC151"/>
      <c r="AD151"/>
      <c r="AE151"/>
    </row>
    <row r="152" spans="1:31" s="187" customFormat="1" ht="15" customHeight="1" thickBot="1">
      <c r="C152" s="266"/>
      <c r="E152" s="94"/>
      <c r="F152" s="94"/>
      <c r="H152" s="266"/>
      <c r="J152" s="94"/>
      <c r="K152" s="94"/>
      <c r="M152" s="266"/>
      <c r="O152" s="94"/>
      <c r="P152" s="94"/>
      <c r="T152" s="299">
        <v>4</v>
      </c>
      <c r="U152" s="300" t="s">
        <v>308</v>
      </c>
      <c r="V152" s="301"/>
      <c r="W152" s="301"/>
      <c r="X152" s="866"/>
      <c r="Y152"/>
      <c r="Z152"/>
      <c r="AA152"/>
      <c r="AB152"/>
      <c r="AC152"/>
      <c r="AD152"/>
      <c r="AE152"/>
    </row>
    <row r="153" spans="1:31" s="187" customFormat="1" ht="15" customHeight="1" thickBot="1">
      <c r="A153" s="267">
        <v>6</v>
      </c>
      <c r="C153" s="266" t="s">
        <v>137</v>
      </c>
      <c r="E153" s="94"/>
      <c r="F153" s="284"/>
      <c r="H153" s="266" t="s">
        <v>137</v>
      </c>
      <c r="J153" s="94"/>
      <c r="K153" s="284"/>
      <c r="M153" s="266" t="s">
        <v>137</v>
      </c>
      <c r="O153" s="94"/>
      <c r="P153" s="284"/>
      <c r="T153" s="302">
        <v>5</v>
      </c>
      <c r="U153" s="300" t="s">
        <v>309</v>
      </c>
      <c r="V153" s="301"/>
      <c r="W153" s="303"/>
      <c r="X153" s="1013"/>
      <c r="Y153"/>
      <c r="Z153"/>
      <c r="AA153"/>
      <c r="AB153"/>
      <c r="AC153"/>
      <c r="AD153"/>
      <c r="AE153"/>
    </row>
    <row r="154" spans="1:31" ht="15" customHeight="1">
      <c r="A154" s="187"/>
      <c r="B154" s="187"/>
      <c r="C154" s="266"/>
      <c r="D154" s="187"/>
      <c r="E154" s="304" t="s">
        <v>138</v>
      </c>
      <c r="F154" s="860"/>
      <c r="G154" s="187"/>
      <c r="H154" s="266"/>
      <c r="I154" s="187"/>
      <c r="J154" s="304" t="s">
        <v>138</v>
      </c>
      <c r="K154" s="860"/>
      <c r="L154" s="187"/>
      <c r="M154" s="266"/>
      <c r="N154" s="187"/>
      <c r="O154" s="304" t="s">
        <v>138</v>
      </c>
      <c r="P154" s="860"/>
      <c r="T154" s="305"/>
      <c r="U154" s="306" t="s">
        <v>310</v>
      </c>
      <c r="V154" s="105"/>
      <c r="W154" s="307"/>
      <c r="X154" s="867"/>
      <c r="Y154"/>
      <c r="Z154"/>
      <c r="AA154"/>
      <c r="AB154"/>
      <c r="AC154"/>
      <c r="AD154"/>
      <c r="AE154"/>
    </row>
    <row r="155" spans="1:31" s="187" customFormat="1" ht="15" customHeight="1">
      <c r="C155" s="266"/>
      <c r="E155" s="308" t="s">
        <v>139</v>
      </c>
      <c r="F155" s="284"/>
      <c r="H155" s="266"/>
      <c r="J155" s="308" t="s">
        <v>139</v>
      </c>
      <c r="K155" s="284"/>
      <c r="M155" s="266"/>
      <c r="O155" s="308" t="s">
        <v>139</v>
      </c>
      <c r="P155" s="284"/>
      <c r="T155" s="309"/>
      <c r="U155" s="294" t="s">
        <v>311</v>
      </c>
      <c r="V155" s="295"/>
      <c r="W155" s="310"/>
      <c r="X155" s="867"/>
      <c r="Y155"/>
      <c r="Z155"/>
      <c r="AA155"/>
      <c r="AB155"/>
      <c r="AC155"/>
      <c r="AD155"/>
      <c r="AE155"/>
    </row>
    <row r="156" spans="1:31" ht="26.25" customHeight="1">
      <c r="A156" s="187"/>
      <c r="B156" s="187"/>
      <c r="C156" s="266"/>
      <c r="D156" s="97" t="s">
        <v>62</v>
      </c>
      <c r="E156" s="97" t="s">
        <v>64</v>
      </c>
      <c r="F156" s="108" t="s">
        <v>140</v>
      </c>
      <c r="G156" s="187"/>
      <c r="H156" s="266"/>
      <c r="I156" s="97" t="s">
        <v>62</v>
      </c>
      <c r="J156" s="97" t="s">
        <v>64</v>
      </c>
      <c r="K156" s="108" t="s">
        <v>140</v>
      </c>
      <c r="L156" s="187"/>
      <c r="M156" s="266"/>
      <c r="N156" s="97" t="s">
        <v>62</v>
      </c>
      <c r="O156" s="97" t="s">
        <v>64</v>
      </c>
      <c r="P156" s="108" t="s">
        <v>140</v>
      </c>
      <c r="T156" s="283"/>
      <c r="U156" s="187"/>
      <c r="V156" s="187"/>
      <c r="W156" s="187"/>
      <c r="X156" s="187"/>
      <c r="Y156"/>
      <c r="Z156"/>
      <c r="AA156"/>
      <c r="AB156"/>
      <c r="AC156"/>
      <c r="AD156"/>
      <c r="AE156"/>
    </row>
    <row r="157" spans="1:31" ht="15" customHeight="1">
      <c r="A157" s="187"/>
      <c r="B157" s="187"/>
      <c r="C157" s="266"/>
      <c r="D157" s="858"/>
      <c r="E157" s="858"/>
      <c r="F157" s="859"/>
      <c r="G157" s="187"/>
      <c r="H157" s="266"/>
      <c r="I157" s="858"/>
      <c r="J157" s="858"/>
      <c r="K157" s="859"/>
      <c r="L157" s="187"/>
      <c r="M157" s="266"/>
      <c r="N157" s="858"/>
      <c r="O157" s="858"/>
      <c r="P157" s="859"/>
      <c r="T157" s="187"/>
      <c r="U157" s="187"/>
      <c r="V157" s="187"/>
      <c r="W157" s="187"/>
      <c r="X157" s="187"/>
      <c r="Y157"/>
      <c r="Z157"/>
      <c r="AA157"/>
      <c r="AB157"/>
      <c r="AC157"/>
      <c r="AD157"/>
      <c r="AE157"/>
    </row>
    <row r="158" spans="1:31" ht="15" customHeight="1">
      <c r="A158" s="187"/>
      <c r="B158" s="187"/>
      <c r="C158" s="266"/>
      <c r="D158" s="858"/>
      <c r="E158" s="858"/>
      <c r="F158" s="859"/>
      <c r="G158" s="187"/>
      <c r="H158" s="266"/>
      <c r="I158" s="858"/>
      <c r="J158" s="858"/>
      <c r="K158" s="859"/>
      <c r="L158" s="187"/>
      <c r="M158" s="266"/>
      <c r="N158" s="858"/>
      <c r="O158" s="858"/>
      <c r="P158" s="859"/>
      <c r="Y158"/>
      <c r="Z158"/>
      <c r="AA158"/>
      <c r="AB158"/>
      <c r="AC158"/>
      <c r="AD158"/>
      <c r="AE158"/>
    </row>
    <row r="159" spans="1:31" ht="15" customHeight="1">
      <c r="A159" s="187"/>
      <c r="B159" s="187"/>
      <c r="C159" s="266"/>
      <c r="D159" s="858"/>
      <c r="E159" s="858"/>
      <c r="F159" s="859"/>
      <c r="G159" s="187"/>
      <c r="H159" s="266"/>
      <c r="I159" s="858"/>
      <c r="J159" s="858"/>
      <c r="K159" s="859"/>
      <c r="L159" s="187"/>
      <c r="M159" s="266"/>
      <c r="N159" s="858"/>
      <c r="O159" s="858"/>
      <c r="P159" s="859"/>
      <c r="T159" s="311" t="s">
        <v>312</v>
      </c>
      <c r="U159" s="312"/>
      <c r="V159" s="286"/>
      <c r="W159" s="286"/>
      <c r="X159" s="287"/>
      <c r="Y159"/>
      <c r="Z159"/>
      <c r="AA159"/>
      <c r="AB159"/>
      <c r="AC159"/>
      <c r="AD159"/>
      <c r="AE159"/>
    </row>
    <row r="160" spans="1:31" s="187" customFormat="1" ht="15" customHeight="1" thickBot="1">
      <c r="C160" s="266"/>
      <c r="E160" s="94"/>
      <c r="F160" s="94"/>
      <c r="H160" s="266"/>
      <c r="J160" s="94"/>
      <c r="K160" s="94"/>
      <c r="M160" s="266"/>
      <c r="O160" s="94"/>
      <c r="P160" s="94"/>
      <c r="T160" s="315" t="s">
        <v>313</v>
      </c>
      <c r="U160" s="316"/>
      <c r="V160" s="316"/>
      <c r="W160" s="316"/>
      <c r="X160" s="317"/>
      <c r="Y160"/>
      <c r="Z160"/>
      <c r="AA160"/>
      <c r="AB160"/>
      <c r="AC160"/>
      <c r="AD160"/>
      <c r="AE160"/>
    </row>
    <row r="161" spans="1:250" ht="15" customHeight="1" thickBot="1">
      <c r="A161" s="91">
        <v>7</v>
      </c>
      <c r="C161" s="98" t="s">
        <v>40</v>
      </c>
      <c r="D161" s="99"/>
      <c r="E161" s="100"/>
      <c r="F161" s="101"/>
      <c r="G161" s="87"/>
      <c r="H161" s="98" t="s">
        <v>40</v>
      </c>
      <c r="I161" s="99"/>
      <c r="J161" s="100"/>
      <c r="K161" s="101"/>
      <c r="L161" s="87"/>
      <c r="M161" s="98" t="s">
        <v>40</v>
      </c>
      <c r="N161" s="99"/>
      <c r="O161" s="100"/>
      <c r="P161" s="101"/>
      <c r="Q161" s="266"/>
      <c r="T161" s="318" t="s">
        <v>314</v>
      </c>
      <c r="U161" s="319"/>
      <c r="V161" s="319"/>
      <c r="W161" s="319"/>
      <c r="X161" s="320"/>
      <c r="Y161"/>
      <c r="Z161"/>
      <c r="AA161"/>
      <c r="AB161"/>
      <c r="AC161"/>
      <c r="AD161"/>
      <c r="AE161"/>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c r="CB161" s="87"/>
      <c r="CC161" s="87"/>
      <c r="CD161" s="87"/>
      <c r="CE161" s="87"/>
      <c r="CF161" s="87"/>
      <c r="CG161" s="87"/>
      <c r="CH161" s="87"/>
      <c r="CI161" s="87"/>
      <c r="CJ161" s="87"/>
      <c r="CK161" s="87"/>
      <c r="CL161" s="87"/>
      <c r="CM161" s="87"/>
      <c r="CN161" s="87"/>
      <c r="CO161" s="87"/>
      <c r="CP161" s="87"/>
      <c r="CQ161" s="87"/>
      <c r="CR161" s="87"/>
      <c r="CS161" s="87"/>
      <c r="CT161" s="87"/>
      <c r="CU161" s="87"/>
      <c r="CV161" s="87"/>
      <c r="CW161" s="87"/>
      <c r="CX161" s="87"/>
      <c r="CY161" s="87"/>
      <c r="CZ161" s="87"/>
      <c r="DA161" s="87"/>
      <c r="DB161" s="87"/>
      <c r="DC161" s="87"/>
      <c r="DD161" s="87"/>
      <c r="DE161" s="87"/>
      <c r="DF161" s="87"/>
      <c r="DG161" s="87"/>
      <c r="DH161" s="87"/>
      <c r="DI161" s="87"/>
      <c r="DJ161" s="87"/>
      <c r="DK161" s="87"/>
      <c r="DL161" s="87"/>
      <c r="DM161" s="87"/>
      <c r="DN161" s="87"/>
      <c r="DO161" s="87"/>
      <c r="DP161" s="87"/>
      <c r="DQ161" s="87"/>
      <c r="DR161" s="87"/>
      <c r="DS161" s="87"/>
      <c r="DT161" s="87"/>
      <c r="DU161" s="87"/>
      <c r="DV161" s="87"/>
      <c r="DW161" s="87"/>
      <c r="DX161" s="87"/>
      <c r="DY161" s="87"/>
      <c r="DZ161" s="87"/>
      <c r="EA161" s="87"/>
      <c r="EB161" s="87"/>
      <c r="EC161" s="87"/>
      <c r="ED161" s="87"/>
      <c r="EE161" s="87"/>
      <c r="EF161" s="87"/>
      <c r="EG161" s="87"/>
      <c r="EH161" s="87"/>
      <c r="EI161" s="87"/>
      <c r="EJ161" s="87"/>
      <c r="EK161" s="87"/>
      <c r="EL161" s="87"/>
      <c r="EM161" s="87"/>
      <c r="EN161" s="87"/>
      <c r="EO161" s="87"/>
      <c r="EP161" s="87"/>
      <c r="EQ161" s="87"/>
      <c r="ER161" s="87"/>
      <c r="ES161" s="87"/>
      <c r="ET161" s="87"/>
      <c r="EU161" s="87"/>
      <c r="EV161" s="87"/>
      <c r="EW161" s="87"/>
      <c r="EX161" s="87"/>
      <c r="EY161" s="87"/>
      <c r="EZ161" s="87"/>
      <c r="FA161" s="87"/>
      <c r="FB161" s="87"/>
      <c r="FC161" s="87"/>
      <c r="FD161" s="87"/>
      <c r="FE161" s="87"/>
      <c r="FF161" s="87"/>
      <c r="FG161" s="87"/>
      <c r="FH161" s="87"/>
      <c r="FI161" s="87"/>
      <c r="FJ161" s="87"/>
      <c r="FK161" s="87"/>
      <c r="FL161" s="87"/>
      <c r="FM161" s="87"/>
      <c r="FN161" s="87"/>
      <c r="FO161" s="87"/>
      <c r="FP161" s="87"/>
      <c r="FQ161" s="87"/>
      <c r="FR161" s="87"/>
      <c r="FS161" s="87"/>
      <c r="FT161" s="87"/>
      <c r="FU161" s="87"/>
      <c r="FV161" s="87"/>
      <c r="FW161" s="87"/>
      <c r="FX161" s="87"/>
      <c r="FY161" s="87"/>
      <c r="FZ161" s="87"/>
      <c r="GA161" s="87"/>
      <c r="GB161" s="87"/>
      <c r="GC161" s="87"/>
      <c r="GD161" s="87"/>
      <c r="GE161" s="87"/>
      <c r="GF161" s="87"/>
      <c r="GG161" s="87"/>
      <c r="GH161" s="87"/>
      <c r="GI161" s="87"/>
      <c r="GJ161" s="87"/>
      <c r="GK161" s="87"/>
      <c r="GL161" s="87"/>
      <c r="GM161" s="87"/>
      <c r="GN161" s="87"/>
      <c r="GO161" s="87"/>
      <c r="GP161" s="87"/>
      <c r="GQ161" s="87"/>
      <c r="GR161" s="87"/>
      <c r="GS161" s="87"/>
      <c r="GT161" s="87"/>
      <c r="GU161" s="87"/>
      <c r="GV161" s="87"/>
      <c r="GW161" s="87"/>
      <c r="GX161" s="87"/>
      <c r="GY161" s="87"/>
      <c r="GZ161" s="87"/>
      <c r="HA161" s="87"/>
      <c r="HB161" s="87"/>
      <c r="HC161" s="87"/>
      <c r="HD161" s="87"/>
      <c r="HE161" s="87"/>
      <c r="HF161" s="87"/>
      <c r="HG161" s="87"/>
      <c r="HH161" s="87"/>
      <c r="HI161" s="87"/>
      <c r="HJ161" s="87"/>
      <c r="HK161" s="87"/>
      <c r="HL161" s="87"/>
      <c r="HM161" s="87"/>
      <c r="HN161" s="87"/>
      <c r="HO161" s="87"/>
      <c r="HP161" s="87"/>
      <c r="HQ161" s="87"/>
      <c r="HR161" s="87"/>
      <c r="HS161" s="87"/>
      <c r="HT161" s="87"/>
      <c r="HU161" s="87"/>
      <c r="HV161" s="87"/>
      <c r="HW161" s="87"/>
      <c r="HX161" s="87"/>
      <c r="HY161" s="87"/>
      <c r="HZ161" s="87"/>
      <c r="IA161" s="87"/>
      <c r="IB161" s="87"/>
      <c r="IC161" s="87"/>
      <c r="ID161" s="87"/>
      <c r="IE161" s="87"/>
      <c r="IF161" s="87"/>
      <c r="IG161" s="87"/>
      <c r="IH161" s="87"/>
      <c r="II161" s="87"/>
      <c r="IJ161" s="87"/>
      <c r="IK161" s="87"/>
      <c r="IL161" s="87"/>
      <c r="IM161" s="87"/>
      <c r="IN161" s="87"/>
      <c r="IO161" s="87"/>
      <c r="IP161" s="87"/>
    </row>
    <row r="162" spans="1:250" ht="50.15" customHeight="1">
      <c r="C162" s="1284" t="s">
        <v>65</v>
      </c>
      <c r="D162" s="1286"/>
      <c r="E162" s="240" t="s">
        <v>41</v>
      </c>
      <c r="F162" s="240" t="s">
        <v>42</v>
      </c>
      <c r="H162" s="1284" t="s">
        <v>65</v>
      </c>
      <c r="I162" s="1286"/>
      <c r="J162" s="240" t="s">
        <v>41</v>
      </c>
      <c r="K162" s="240" t="s">
        <v>42</v>
      </c>
      <c r="M162" s="1284" t="s">
        <v>65</v>
      </c>
      <c r="N162" s="1286"/>
      <c r="O162" s="240" t="s">
        <v>41</v>
      </c>
      <c r="P162" s="240" t="s">
        <v>42</v>
      </c>
      <c r="T162" s="321"/>
      <c r="U162" s="322" t="s">
        <v>315</v>
      </c>
      <c r="V162" s="103" t="s">
        <v>316</v>
      </c>
      <c r="W162" s="103" t="s">
        <v>41</v>
      </c>
      <c r="X162" s="103" t="s">
        <v>42</v>
      </c>
      <c r="Y162"/>
      <c r="Z162"/>
      <c r="AA162"/>
      <c r="AB162"/>
      <c r="AC162"/>
      <c r="AD162"/>
      <c r="AE162"/>
    </row>
    <row r="163" spans="1:250" ht="15" customHeight="1">
      <c r="C163" s="104">
        <v>1</v>
      </c>
      <c r="D163" s="861"/>
      <c r="E163" s="862"/>
      <c r="F163" s="1014"/>
      <c r="H163" s="104">
        <v>1</v>
      </c>
      <c r="I163" s="861"/>
      <c r="J163" s="862"/>
      <c r="K163" s="1014"/>
      <c r="M163" s="104">
        <v>1</v>
      </c>
      <c r="N163" s="861"/>
      <c r="O163" s="862"/>
      <c r="P163" s="1014"/>
      <c r="T163" s="323">
        <v>1</v>
      </c>
      <c r="U163" s="863"/>
      <c r="V163" s="864"/>
      <c r="W163" s="1015"/>
      <c r="X163" s="1014"/>
      <c r="Y163"/>
      <c r="Z163"/>
      <c r="AA163"/>
      <c r="AB163"/>
      <c r="AC163"/>
      <c r="AD163"/>
      <c r="AE163"/>
    </row>
    <row r="164" spans="1:250" ht="15" customHeight="1">
      <c r="C164" s="104">
        <v>2</v>
      </c>
      <c r="D164" s="861"/>
      <c r="E164" s="862"/>
      <c r="F164" s="1014"/>
      <c r="H164" s="104">
        <v>2</v>
      </c>
      <c r="I164" s="861"/>
      <c r="J164" s="862"/>
      <c r="K164" s="1014"/>
      <c r="M164" s="104">
        <v>2</v>
      </c>
      <c r="N164" s="861"/>
      <c r="O164" s="862"/>
      <c r="P164" s="1014"/>
      <c r="T164" s="323">
        <v>2</v>
      </c>
      <c r="U164" s="863"/>
      <c r="V164" s="864"/>
      <c r="W164" s="1015"/>
      <c r="X164" s="1014"/>
      <c r="Y164"/>
      <c r="Z164"/>
      <c r="AA164"/>
      <c r="AB164"/>
      <c r="AC164"/>
      <c r="AD164"/>
      <c r="AE164"/>
    </row>
    <row r="165" spans="1:250" ht="15" customHeight="1">
      <c r="C165" s="104">
        <v>3</v>
      </c>
      <c r="D165" s="861"/>
      <c r="E165" s="862"/>
      <c r="F165" s="1014"/>
      <c r="H165" s="104">
        <v>3</v>
      </c>
      <c r="I165" s="861"/>
      <c r="J165" s="862"/>
      <c r="K165" s="1014"/>
      <c r="M165" s="104">
        <v>3</v>
      </c>
      <c r="N165" s="861"/>
      <c r="O165" s="862"/>
      <c r="P165" s="1014"/>
      <c r="T165" s="323">
        <v>3</v>
      </c>
      <c r="U165" s="863"/>
      <c r="V165" s="864"/>
      <c r="W165" s="1015"/>
      <c r="X165" s="1014"/>
      <c r="Y165"/>
      <c r="Z165"/>
      <c r="AA165"/>
      <c r="AB165"/>
      <c r="AC165"/>
      <c r="AD165"/>
      <c r="AE165"/>
    </row>
    <row r="166" spans="1:250" ht="15" customHeight="1">
      <c r="C166" s="104">
        <v>4</v>
      </c>
      <c r="D166" s="861"/>
      <c r="E166" s="862"/>
      <c r="F166" s="1014"/>
      <c r="H166" s="104">
        <v>4</v>
      </c>
      <c r="I166" s="861"/>
      <c r="J166" s="862"/>
      <c r="K166" s="1014"/>
      <c r="M166" s="104">
        <v>4</v>
      </c>
      <c r="N166" s="861"/>
      <c r="O166" s="862"/>
      <c r="P166" s="1014"/>
      <c r="T166" s="323">
        <v>4</v>
      </c>
      <c r="U166" s="863"/>
      <c r="V166" s="864"/>
      <c r="W166" s="1015"/>
      <c r="X166" s="1014"/>
      <c r="Y166"/>
      <c r="Z166"/>
      <c r="AA166"/>
      <c r="AB166"/>
      <c r="AC166"/>
      <c r="AD166"/>
      <c r="AE166"/>
    </row>
    <row r="167" spans="1:250" ht="15" customHeight="1">
      <c r="C167" s="104">
        <v>5</v>
      </c>
      <c r="D167" s="861"/>
      <c r="E167" s="862"/>
      <c r="F167" s="1014"/>
      <c r="H167" s="104">
        <v>5</v>
      </c>
      <c r="I167" s="861"/>
      <c r="J167" s="862"/>
      <c r="K167" s="1014"/>
      <c r="M167" s="104">
        <v>5</v>
      </c>
      <c r="N167" s="861"/>
      <c r="O167" s="862"/>
      <c r="P167" s="1014"/>
      <c r="T167" s="323">
        <v>5</v>
      </c>
      <c r="U167" s="863"/>
      <c r="V167" s="864"/>
      <c r="W167" s="1015"/>
      <c r="X167" s="1014"/>
      <c r="Y167"/>
      <c r="Z167"/>
      <c r="AA167"/>
      <c r="AB167"/>
      <c r="AC167"/>
      <c r="AD167"/>
      <c r="AE167"/>
    </row>
    <row r="168" spans="1:250" ht="15" customHeight="1">
      <c r="C168" s="104">
        <v>6</v>
      </c>
      <c r="D168" s="861"/>
      <c r="E168" s="862"/>
      <c r="F168" s="1014"/>
      <c r="H168" s="104">
        <v>6</v>
      </c>
      <c r="I168" s="861"/>
      <c r="J168" s="862"/>
      <c r="K168" s="1014"/>
      <c r="M168" s="104">
        <v>6</v>
      </c>
      <c r="N168" s="861"/>
      <c r="O168" s="862"/>
      <c r="P168" s="1014"/>
      <c r="T168" s="323">
        <v>6</v>
      </c>
      <c r="U168" s="863"/>
      <c r="V168" s="864"/>
      <c r="W168" s="1015"/>
      <c r="X168" s="1014"/>
      <c r="Y168"/>
      <c r="Z168"/>
      <c r="AA168"/>
      <c r="AB168"/>
      <c r="AC168"/>
      <c r="AD168"/>
      <c r="AE168"/>
    </row>
    <row r="169" spans="1:250" ht="15" customHeight="1">
      <c r="C169" s="104">
        <v>7</v>
      </c>
      <c r="D169" s="861"/>
      <c r="E169" s="862"/>
      <c r="F169" s="1014"/>
      <c r="H169" s="104">
        <v>7</v>
      </c>
      <c r="I169" s="861"/>
      <c r="J169" s="862"/>
      <c r="K169" s="1014"/>
      <c r="M169" s="104">
        <v>7</v>
      </c>
      <c r="N169" s="861"/>
      <c r="O169" s="862"/>
      <c r="P169" s="1014"/>
      <c r="T169" s="323">
        <v>7</v>
      </c>
      <c r="U169" s="863"/>
      <c r="V169" s="864"/>
      <c r="W169" s="1015"/>
      <c r="X169" s="1014"/>
      <c r="Y169"/>
      <c r="Z169"/>
      <c r="AA169"/>
      <c r="AB169"/>
      <c r="AC169"/>
      <c r="AD169"/>
      <c r="AE169"/>
    </row>
    <row r="170" spans="1:250" ht="15" customHeight="1">
      <c r="C170" s="104">
        <v>8</v>
      </c>
      <c r="D170" s="861"/>
      <c r="E170" s="862"/>
      <c r="F170" s="1014"/>
      <c r="H170" s="104">
        <v>8</v>
      </c>
      <c r="I170" s="861"/>
      <c r="J170" s="862"/>
      <c r="K170" s="1014"/>
      <c r="M170" s="104">
        <v>8</v>
      </c>
      <c r="N170" s="861"/>
      <c r="O170" s="862"/>
      <c r="P170" s="1014"/>
      <c r="T170" s="323">
        <v>8</v>
      </c>
      <c r="U170" s="863"/>
      <c r="V170" s="864"/>
      <c r="W170" s="1015"/>
      <c r="X170" s="1014"/>
      <c r="Y170"/>
      <c r="Z170"/>
      <c r="AA170"/>
      <c r="AB170"/>
      <c r="AC170"/>
      <c r="AD170"/>
      <c r="AE170"/>
    </row>
    <row r="171" spans="1:250" ht="15" customHeight="1">
      <c r="C171" s="104">
        <v>9</v>
      </c>
      <c r="D171" s="861"/>
      <c r="E171" s="862"/>
      <c r="F171" s="1014"/>
      <c r="H171" s="104">
        <v>9</v>
      </c>
      <c r="I171" s="861"/>
      <c r="J171" s="862"/>
      <c r="K171" s="1014"/>
      <c r="M171" s="104">
        <v>9</v>
      </c>
      <c r="N171" s="861"/>
      <c r="O171" s="862"/>
      <c r="P171" s="1014"/>
      <c r="T171" s="323">
        <v>9</v>
      </c>
      <c r="U171" s="863"/>
      <c r="V171" s="864"/>
      <c r="W171" s="1015"/>
      <c r="X171" s="1014"/>
      <c r="Y171"/>
      <c r="Z171"/>
      <c r="AA171"/>
      <c r="AB171"/>
      <c r="AC171"/>
      <c r="AD171"/>
      <c r="AE171"/>
    </row>
    <row r="172" spans="1:250" ht="15" customHeight="1">
      <c r="C172" s="104">
        <v>10</v>
      </c>
      <c r="D172" s="861"/>
      <c r="E172" s="862"/>
      <c r="F172" s="1014"/>
      <c r="H172" s="104">
        <v>10</v>
      </c>
      <c r="I172" s="861"/>
      <c r="J172" s="862"/>
      <c r="K172" s="1014"/>
      <c r="M172" s="104">
        <v>10</v>
      </c>
      <c r="N172" s="861"/>
      <c r="O172" s="862"/>
      <c r="P172" s="1014"/>
      <c r="T172" s="323">
        <v>10</v>
      </c>
      <c r="U172" s="863"/>
      <c r="V172" s="864"/>
      <c r="W172" s="1015"/>
      <c r="X172" s="1014"/>
      <c r="Y172"/>
      <c r="Z172"/>
      <c r="AA172"/>
      <c r="AB172"/>
      <c r="AC172"/>
      <c r="AD172"/>
      <c r="AE172"/>
    </row>
    <row r="173" spans="1:250" s="187" customFormat="1" ht="15" customHeight="1">
      <c r="R173"/>
      <c r="S173"/>
      <c r="T173"/>
      <c r="U173"/>
      <c r="V173"/>
      <c r="W173"/>
      <c r="X173"/>
      <c r="Y173"/>
      <c r="Z173"/>
      <c r="AA173"/>
      <c r="AB173"/>
      <c r="AC173"/>
      <c r="AD173"/>
      <c r="AE173"/>
    </row>
    <row r="174" spans="1:250" s="187" customFormat="1" ht="15" customHeight="1">
      <c r="C174" s="326"/>
      <c r="H174" s="326"/>
      <c r="M174" s="326"/>
      <c r="R174"/>
      <c r="S174"/>
      <c r="T174"/>
      <c r="U174"/>
      <c r="V174"/>
      <c r="W174"/>
      <c r="X174"/>
      <c r="Y174"/>
      <c r="Z174"/>
      <c r="AA174"/>
      <c r="AB174"/>
      <c r="AC174"/>
      <c r="AD174"/>
      <c r="AE174"/>
    </row>
    <row r="175" spans="1:250" s="187" customFormat="1" ht="15" customHeight="1">
      <c r="C175" s="329"/>
      <c r="H175" s="329"/>
      <c r="M175" s="329"/>
      <c r="R175"/>
      <c r="S175"/>
      <c r="T175"/>
      <c r="U175"/>
      <c r="V175"/>
      <c r="W175"/>
      <c r="X175"/>
      <c r="Y175"/>
      <c r="Z175"/>
      <c r="AA175"/>
      <c r="AB175"/>
      <c r="AC175"/>
      <c r="AD175"/>
      <c r="AE175"/>
    </row>
    <row r="176" spans="1:250" s="187" customFormat="1" ht="15" customHeight="1" thickBot="1">
      <c r="C176" s="331"/>
      <c r="D176" s="105"/>
      <c r="H176" s="331"/>
      <c r="I176" s="105"/>
      <c r="M176" s="331"/>
      <c r="N176" s="105"/>
      <c r="R176"/>
      <c r="S176"/>
      <c r="T176"/>
      <c r="U176"/>
      <c r="V176"/>
      <c r="W176"/>
      <c r="X176"/>
      <c r="Y176"/>
      <c r="Z176"/>
      <c r="AA176"/>
      <c r="AB176"/>
      <c r="AC176"/>
      <c r="AD176"/>
      <c r="AE176"/>
    </row>
    <row r="177" spans="1:31" ht="15" customHeight="1" thickBot="1">
      <c r="A177" s="267" t="s">
        <v>135</v>
      </c>
      <c r="B177" s="187"/>
      <c r="C177" s="269" t="s">
        <v>39</v>
      </c>
      <c r="D177" s="187"/>
      <c r="E177" s="187"/>
      <c r="F177" s="853"/>
      <c r="G177" s="1011"/>
      <c r="H177" s="1011"/>
      <c r="I177" s="1011"/>
      <c r="J177" s="1012"/>
      <c r="K177" s="1012"/>
      <c r="L177" s="1012"/>
      <c r="M177" s="1012"/>
      <c r="N177" s="1012"/>
      <c r="O177" s="1012"/>
      <c r="P177" s="1012"/>
      <c r="R177"/>
      <c r="S177"/>
      <c r="T177"/>
      <c r="U177"/>
      <c r="V177"/>
      <c r="W177"/>
      <c r="X177"/>
      <c r="Y177"/>
      <c r="Z177"/>
      <c r="AA177"/>
      <c r="AB177"/>
      <c r="AC177"/>
      <c r="AD177"/>
      <c r="AE177"/>
    </row>
    <row r="178" spans="1:31" s="187" customFormat="1" ht="15" customHeight="1" thickBot="1">
      <c r="C178" s="93"/>
      <c r="E178" s="88"/>
      <c r="F178" s="88"/>
      <c r="G178" s="88"/>
      <c r="H178" s="93"/>
      <c r="I178" s="90"/>
      <c r="J178" s="88"/>
      <c r="K178" s="88"/>
      <c r="L178" s="88"/>
      <c r="M178" s="93"/>
      <c r="N178" s="90"/>
      <c r="O178" s="88"/>
      <c r="P178" s="88"/>
      <c r="R178"/>
      <c r="S178"/>
      <c r="T178"/>
      <c r="U178"/>
      <c r="V178"/>
      <c r="W178"/>
      <c r="X178"/>
      <c r="Y178"/>
      <c r="Z178"/>
      <c r="AA178"/>
      <c r="AB178"/>
      <c r="AC178"/>
      <c r="AD178"/>
      <c r="AE178"/>
    </row>
    <row r="179" spans="1:31" s="187" customFormat="1" ht="15" customHeight="1" thickBot="1">
      <c r="C179" s="93"/>
      <c r="E179" s="88"/>
      <c r="F179" s="88"/>
      <c r="G179" s="88"/>
      <c r="H179" s="270" t="s">
        <v>645</v>
      </c>
      <c r="I179" s="271"/>
      <c r="J179" s="271"/>
      <c r="K179" s="271"/>
      <c r="L179" s="271"/>
      <c r="M179" s="272"/>
      <c r="N179" s="273"/>
      <c r="O179" s="271"/>
      <c r="P179" s="271"/>
      <c r="R179" s="267">
        <v>8</v>
      </c>
      <c r="T179" s="274" t="s">
        <v>298</v>
      </c>
      <c r="U179" s="275"/>
      <c r="V179" s="275"/>
      <c r="W179" s="275"/>
      <c r="Y179"/>
      <c r="Z179"/>
      <c r="AA179"/>
      <c r="AB179"/>
      <c r="AC179"/>
      <c r="AD179"/>
      <c r="AE179"/>
    </row>
    <row r="180" spans="1:31" s="187" customFormat="1" ht="6" customHeight="1">
      <c r="C180" s="93"/>
      <c r="E180" s="88"/>
      <c r="F180" s="88"/>
      <c r="G180" s="88"/>
      <c r="H180" s="276"/>
      <c r="I180" s="277"/>
      <c r="J180" s="277"/>
      <c r="K180" s="277"/>
      <c r="L180" s="277"/>
      <c r="M180" s="278"/>
      <c r="N180" s="279"/>
      <c r="O180" s="277"/>
      <c r="P180" s="277"/>
      <c r="T180" s="93"/>
      <c r="Y180"/>
      <c r="Z180"/>
      <c r="AA180"/>
      <c r="AB180"/>
      <c r="AC180"/>
      <c r="AD180"/>
      <c r="AE180"/>
    </row>
    <row r="181" spans="1:31" ht="15" customHeight="1" thickBot="1">
      <c r="A181" s="187"/>
      <c r="B181" s="187"/>
      <c r="C181" s="266" t="s">
        <v>646</v>
      </c>
      <c r="D181" s="187"/>
      <c r="E181" s="94"/>
      <c r="F181" s="94"/>
      <c r="G181" s="187"/>
      <c r="H181" s="266" t="s">
        <v>652</v>
      </c>
      <c r="I181" s="90"/>
      <c r="J181" s="94"/>
      <c r="K181" s="94"/>
      <c r="L181" s="187"/>
      <c r="M181" s="266" t="s">
        <v>653</v>
      </c>
      <c r="N181" s="90"/>
      <c r="O181" s="94"/>
      <c r="P181" s="94"/>
      <c r="U181" s="274" t="s">
        <v>299</v>
      </c>
      <c r="Y181"/>
      <c r="Z181"/>
      <c r="AA181"/>
      <c r="AB181"/>
      <c r="AC181"/>
      <c r="AD181"/>
      <c r="AE181"/>
    </row>
    <row r="182" spans="1:31" ht="15" customHeight="1" thickBot="1">
      <c r="A182" s="267" t="s">
        <v>136</v>
      </c>
      <c r="B182" s="187"/>
      <c r="C182" s="266" t="s">
        <v>647</v>
      </c>
      <c r="D182" s="187"/>
      <c r="E182" s="94"/>
      <c r="F182" s="94"/>
      <c r="G182" s="187"/>
      <c r="H182" s="266" t="s">
        <v>654</v>
      </c>
      <c r="I182" s="187"/>
      <c r="J182" s="94"/>
      <c r="K182" s="94"/>
      <c r="L182" s="187"/>
      <c r="M182" s="266" t="s">
        <v>655</v>
      </c>
      <c r="N182" s="187"/>
      <c r="O182" s="94"/>
      <c r="P182" s="94"/>
      <c r="U182" s="87" t="s">
        <v>300</v>
      </c>
      <c r="V182" s="275"/>
      <c r="W182" s="275"/>
      <c r="X182" s="869"/>
      <c r="Y182"/>
      <c r="Z182"/>
      <c r="AA182"/>
      <c r="AB182"/>
      <c r="AC182"/>
      <c r="AD182"/>
      <c r="AE182"/>
    </row>
    <row r="183" spans="1:31" ht="15" customHeight="1" thickBot="1">
      <c r="A183" s="267">
        <v>3</v>
      </c>
      <c r="B183" s="187"/>
      <c r="C183" s="266" t="s">
        <v>6</v>
      </c>
      <c r="D183" s="187"/>
      <c r="E183" s="94"/>
      <c r="F183" s="854"/>
      <c r="G183" s="187"/>
      <c r="H183" s="266" t="s">
        <v>6</v>
      </c>
      <c r="I183" s="187"/>
      <c r="J183" s="94"/>
      <c r="K183" s="854"/>
      <c r="L183" s="187"/>
      <c r="M183" s="266" t="s">
        <v>6</v>
      </c>
      <c r="N183" s="187"/>
      <c r="O183" s="94"/>
      <c r="P183" s="854"/>
      <c r="T183" s="280"/>
      <c r="U183" s="281"/>
      <c r="Y183"/>
      <c r="Z183"/>
      <c r="AA183"/>
      <c r="AB183"/>
      <c r="AC183"/>
      <c r="AD183"/>
      <c r="AE183"/>
    </row>
    <row r="184" spans="1:31" s="187" customFormat="1" ht="15" customHeight="1" thickBot="1">
      <c r="A184" s="267">
        <v>4</v>
      </c>
      <c r="C184" s="266" t="s">
        <v>9</v>
      </c>
      <c r="E184" s="94"/>
      <c r="F184" s="282"/>
      <c r="H184" s="266" t="s">
        <v>9</v>
      </c>
      <c r="J184" s="94"/>
      <c r="K184" s="282"/>
      <c r="M184" s="266" t="s">
        <v>9</v>
      </c>
      <c r="O184" s="94"/>
      <c r="P184" s="282"/>
      <c r="T184" s="275"/>
      <c r="U184" s="283" t="s">
        <v>301</v>
      </c>
      <c r="X184" s="868"/>
      <c r="Y184"/>
      <c r="Z184"/>
      <c r="AA184"/>
      <c r="AB184"/>
      <c r="AC184"/>
      <c r="AD184"/>
      <c r="AE184"/>
    </row>
    <row r="185" spans="1:31" s="187" customFormat="1" ht="15" customHeight="1">
      <c r="C185" s="96" t="s">
        <v>10</v>
      </c>
      <c r="E185" s="94"/>
      <c r="F185" s="282"/>
      <c r="H185" s="96" t="s">
        <v>10</v>
      </c>
      <c r="J185" s="94"/>
      <c r="K185" s="282"/>
      <c r="M185" s="96" t="s">
        <v>10</v>
      </c>
      <c r="O185" s="94"/>
      <c r="P185" s="282"/>
      <c r="R185" s="85"/>
      <c r="S185" s="268"/>
      <c r="T185" s="102"/>
      <c r="U185" s="283" t="s">
        <v>302</v>
      </c>
      <c r="X185" s="868"/>
      <c r="Y185"/>
      <c r="Z185"/>
      <c r="AA185"/>
      <c r="AB185"/>
      <c r="AC185"/>
      <c r="AD185"/>
      <c r="AE185"/>
    </row>
    <row r="186" spans="1:31" s="86" customFormat="1" ht="80.150000000000006" customHeight="1">
      <c r="A186" s="96"/>
      <c r="B186" s="96"/>
      <c r="C186" s="96"/>
      <c r="D186" s="855"/>
      <c r="E186" s="856"/>
      <c r="F186" s="857"/>
      <c r="G186" s="96"/>
      <c r="H186" s="96"/>
      <c r="I186" s="855"/>
      <c r="J186" s="856"/>
      <c r="K186" s="857"/>
      <c r="L186" s="88"/>
      <c r="M186" s="96"/>
      <c r="N186" s="855"/>
      <c r="O186" s="856"/>
      <c r="P186" s="857"/>
      <c r="Q186" s="96"/>
      <c r="R186" s="187"/>
      <c r="S186" s="187"/>
      <c r="Y186"/>
      <c r="Z186"/>
      <c r="AA186"/>
      <c r="AB186"/>
      <c r="AC186"/>
      <c r="AD186"/>
      <c r="AE186"/>
    </row>
    <row r="187" spans="1:31" s="96" customFormat="1" ht="15" customHeight="1" thickBot="1">
      <c r="D187" s="88"/>
      <c r="E187" s="95"/>
      <c r="F187" s="107"/>
      <c r="I187" s="88"/>
      <c r="J187" s="95"/>
      <c r="K187" s="107"/>
      <c r="L187" s="88"/>
      <c r="N187" s="88"/>
      <c r="O187" s="95"/>
      <c r="P187" s="107"/>
      <c r="R187" s="187"/>
      <c r="S187" s="187"/>
      <c r="Y187"/>
      <c r="Z187"/>
      <c r="AA187"/>
      <c r="AB187"/>
      <c r="AC187"/>
      <c r="AD187"/>
      <c r="AE187"/>
    </row>
    <row r="188" spans="1:31" s="187" customFormat="1" ht="15" customHeight="1" thickBot="1">
      <c r="A188" s="267">
        <v>5</v>
      </c>
      <c r="C188" s="266" t="s">
        <v>5</v>
      </c>
      <c r="E188" s="94"/>
      <c r="F188" s="284"/>
      <c r="H188" s="266" t="s">
        <v>5</v>
      </c>
      <c r="J188" s="94"/>
      <c r="K188" s="284"/>
      <c r="M188" s="266" t="s">
        <v>5</v>
      </c>
      <c r="O188" s="94"/>
      <c r="P188" s="284"/>
      <c r="T188" s="285"/>
      <c r="U188" s="286" t="s">
        <v>303</v>
      </c>
      <c r="V188" s="286"/>
      <c r="W188" s="287"/>
      <c r="X188" s="288"/>
      <c r="Y188"/>
      <c r="Z188"/>
      <c r="AA188"/>
      <c r="AB188"/>
      <c r="AC188"/>
      <c r="AD188"/>
      <c r="AE188"/>
    </row>
    <row r="189" spans="1:31" ht="26.25" customHeight="1">
      <c r="A189" s="187"/>
      <c r="B189" s="187"/>
      <c r="C189" s="266"/>
      <c r="D189" s="97" t="s">
        <v>62</v>
      </c>
      <c r="E189" s="97" t="s">
        <v>64</v>
      </c>
      <c r="F189" s="108" t="s">
        <v>63</v>
      </c>
      <c r="G189" s="187"/>
      <c r="H189" s="266"/>
      <c r="I189" s="97" t="s">
        <v>62</v>
      </c>
      <c r="J189" s="97" t="s">
        <v>64</v>
      </c>
      <c r="K189" s="108" t="s">
        <v>63</v>
      </c>
      <c r="L189" s="187"/>
      <c r="M189" s="266"/>
      <c r="N189" s="97" t="s">
        <v>62</v>
      </c>
      <c r="O189" s="97" t="s">
        <v>64</v>
      </c>
      <c r="P189" s="108" t="s">
        <v>63</v>
      </c>
      <c r="T189" s="289"/>
      <c r="U189" s="290" t="s">
        <v>304</v>
      </c>
      <c r="V189" s="290"/>
      <c r="W189" s="291"/>
      <c r="X189" s="292" t="s">
        <v>43</v>
      </c>
      <c r="Y189"/>
      <c r="Z189"/>
      <c r="AA189"/>
      <c r="AB189"/>
      <c r="AC189"/>
      <c r="AD189"/>
      <c r="AE189"/>
    </row>
    <row r="190" spans="1:31" ht="15" customHeight="1">
      <c r="A190" s="187"/>
      <c r="B190" s="187"/>
      <c r="C190" s="266"/>
      <c r="D190" s="858"/>
      <c r="E190" s="858"/>
      <c r="F190" s="859"/>
      <c r="G190" s="187"/>
      <c r="H190" s="266"/>
      <c r="I190" s="858"/>
      <c r="J190" s="858"/>
      <c r="K190" s="859"/>
      <c r="L190" s="187"/>
      <c r="M190" s="266"/>
      <c r="N190" s="858"/>
      <c r="O190" s="858"/>
      <c r="P190" s="859"/>
      <c r="T190" s="293">
        <v>1</v>
      </c>
      <c r="U190" s="294" t="s">
        <v>305</v>
      </c>
      <c r="V190" s="295"/>
      <c r="W190" s="295"/>
      <c r="X190" s="865"/>
      <c r="Y190"/>
      <c r="Z190"/>
      <c r="AA190"/>
      <c r="AB190"/>
      <c r="AC190"/>
      <c r="AD190"/>
      <c r="AE190"/>
    </row>
    <row r="191" spans="1:31" ht="15" customHeight="1">
      <c r="A191" s="187"/>
      <c r="B191" s="187"/>
      <c r="C191" s="266"/>
      <c r="D191" s="858"/>
      <c r="E191" s="858"/>
      <c r="F191" s="859"/>
      <c r="G191" s="187"/>
      <c r="H191" s="266"/>
      <c r="I191" s="858"/>
      <c r="J191" s="858"/>
      <c r="K191" s="859"/>
      <c r="L191" s="187"/>
      <c r="M191" s="266"/>
      <c r="N191" s="858"/>
      <c r="O191" s="858"/>
      <c r="P191" s="859"/>
      <c r="T191" s="296">
        <v>2</v>
      </c>
      <c r="U191" s="297" t="s">
        <v>306</v>
      </c>
      <c r="V191" s="298"/>
      <c r="W191" s="298"/>
      <c r="X191" s="866"/>
      <c r="Y191"/>
      <c r="Z191"/>
      <c r="AA191"/>
      <c r="AB191"/>
      <c r="AC191"/>
      <c r="AD191"/>
      <c r="AE191"/>
    </row>
    <row r="192" spans="1:31" ht="15" customHeight="1">
      <c r="A192" s="187"/>
      <c r="B192" s="187"/>
      <c r="C192" s="266"/>
      <c r="D192" s="858"/>
      <c r="E192" s="858"/>
      <c r="F192" s="859"/>
      <c r="G192" s="187"/>
      <c r="H192" s="266"/>
      <c r="I192" s="858"/>
      <c r="J192" s="858"/>
      <c r="K192" s="859"/>
      <c r="L192" s="187"/>
      <c r="M192" s="266"/>
      <c r="N192" s="858"/>
      <c r="O192" s="858"/>
      <c r="P192" s="859"/>
      <c r="T192" s="296">
        <v>3</v>
      </c>
      <c r="U192" s="297" t="s">
        <v>307</v>
      </c>
      <c r="V192" s="298"/>
      <c r="W192" s="298"/>
      <c r="X192" s="866"/>
      <c r="Y192"/>
      <c r="Z192"/>
      <c r="AA192"/>
      <c r="AB192"/>
      <c r="AC192"/>
      <c r="AD192"/>
      <c r="AE192"/>
    </row>
    <row r="193" spans="1:250" s="187" customFormat="1" ht="15" customHeight="1" thickBot="1">
      <c r="C193" s="266"/>
      <c r="E193" s="94"/>
      <c r="F193" s="94"/>
      <c r="H193" s="266"/>
      <c r="J193" s="94"/>
      <c r="K193" s="94"/>
      <c r="M193" s="266"/>
      <c r="O193" s="94"/>
      <c r="P193" s="94"/>
      <c r="T193" s="299">
        <v>4</v>
      </c>
      <c r="U193" s="300" t="s">
        <v>308</v>
      </c>
      <c r="V193" s="301"/>
      <c r="W193" s="301"/>
      <c r="X193" s="866"/>
      <c r="Y193"/>
      <c r="Z193"/>
      <c r="AA193"/>
      <c r="AB193"/>
      <c r="AC193"/>
      <c r="AD193"/>
      <c r="AE193"/>
    </row>
    <row r="194" spans="1:250" s="187" customFormat="1" ht="15" customHeight="1" thickBot="1">
      <c r="A194" s="267">
        <v>6</v>
      </c>
      <c r="C194" s="266" t="s">
        <v>137</v>
      </c>
      <c r="E194" s="94"/>
      <c r="F194" s="284"/>
      <c r="H194" s="266" t="s">
        <v>137</v>
      </c>
      <c r="J194" s="94"/>
      <c r="K194" s="284"/>
      <c r="M194" s="266" t="s">
        <v>137</v>
      </c>
      <c r="O194" s="94"/>
      <c r="P194" s="284"/>
      <c r="T194" s="302">
        <v>5</v>
      </c>
      <c r="U194" s="300" t="s">
        <v>309</v>
      </c>
      <c r="V194" s="301"/>
      <c r="W194" s="303"/>
      <c r="X194" s="1013"/>
      <c r="Y194"/>
      <c r="Z194"/>
      <c r="AA194"/>
      <c r="AB194"/>
      <c r="AC194"/>
      <c r="AD194"/>
      <c r="AE194"/>
    </row>
    <row r="195" spans="1:250" s="187" customFormat="1" ht="15" customHeight="1">
      <c r="C195" s="266"/>
      <c r="E195" s="304" t="s">
        <v>138</v>
      </c>
      <c r="F195" s="860"/>
      <c r="H195" s="266"/>
      <c r="J195" s="304" t="s">
        <v>138</v>
      </c>
      <c r="K195" s="860"/>
      <c r="M195" s="266"/>
      <c r="O195" s="304" t="s">
        <v>138</v>
      </c>
      <c r="P195" s="860"/>
      <c r="T195" s="305"/>
      <c r="U195" s="306" t="s">
        <v>310</v>
      </c>
      <c r="V195" s="105"/>
      <c r="W195" s="307"/>
      <c r="X195" s="867"/>
      <c r="Y195"/>
      <c r="Z195"/>
      <c r="AA195"/>
      <c r="AB195"/>
      <c r="AC195"/>
      <c r="AD195"/>
      <c r="AE195"/>
    </row>
    <row r="196" spans="1:250" s="187" customFormat="1" ht="15" customHeight="1">
      <c r="C196" s="266"/>
      <c r="E196" s="308" t="s">
        <v>139</v>
      </c>
      <c r="F196" s="284"/>
      <c r="H196" s="266"/>
      <c r="J196" s="308" t="s">
        <v>139</v>
      </c>
      <c r="K196" s="284"/>
      <c r="M196" s="266"/>
      <c r="O196" s="308" t="s">
        <v>139</v>
      </c>
      <c r="P196" s="284"/>
      <c r="T196" s="309"/>
      <c r="U196" s="294" t="s">
        <v>311</v>
      </c>
      <c r="V196" s="295"/>
      <c r="W196" s="310"/>
      <c r="X196" s="867"/>
      <c r="Y196"/>
      <c r="Z196"/>
      <c r="AA196"/>
      <c r="AB196"/>
      <c r="AC196"/>
      <c r="AD196"/>
      <c r="AE196"/>
    </row>
    <row r="197" spans="1:250" ht="26.25" customHeight="1">
      <c r="A197" s="187"/>
      <c r="B197" s="187"/>
      <c r="C197" s="266"/>
      <c r="D197" s="97" t="s">
        <v>62</v>
      </c>
      <c r="E197" s="97" t="s">
        <v>64</v>
      </c>
      <c r="F197" s="108" t="s">
        <v>140</v>
      </c>
      <c r="G197" s="187"/>
      <c r="H197" s="266"/>
      <c r="I197" s="97" t="s">
        <v>62</v>
      </c>
      <c r="J197" s="97" t="s">
        <v>64</v>
      </c>
      <c r="K197" s="108" t="s">
        <v>140</v>
      </c>
      <c r="L197" s="187"/>
      <c r="M197" s="266"/>
      <c r="N197" s="97" t="s">
        <v>62</v>
      </c>
      <c r="O197" s="97" t="s">
        <v>64</v>
      </c>
      <c r="P197" s="108" t="s">
        <v>140</v>
      </c>
      <c r="T197" s="283"/>
      <c r="U197" s="187"/>
      <c r="V197" s="187"/>
      <c r="W197" s="187"/>
      <c r="X197" s="187"/>
      <c r="Y197"/>
      <c r="Z197"/>
      <c r="AA197"/>
      <c r="AB197"/>
      <c r="AC197"/>
      <c r="AD197"/>
      <c r="AE197"/>
    </row>
    <row r="198" spans="1:250" ht="15" customHeight="1">
      <c r="A198" s="187"/>
      <c r="B198" s="187"/>
      <c r="C198" s="266"/>
      <c r="D198" s="858"/>
      <c r="E198" s="858"/>
      <c r="F198" s="859"/>
      <c r="G198" s="187"/>
      <c r="H198" s="266"/>
      <c r="I198" s="858"/>
      <c r="J198" s="858"/>
      <c r="K198" s="859"/>
      <c r="L198" s="187"/>
      <c r="M198" s="266"/>
      <c r="N198" s="858"/>
      <c r="O198" s="858"/>
      <c r="P198" s="859"/>
      <c r="T198" s="187"/>
      <c r="U198" s="187"/>
      <c r="V198" s="187"/>
      <c r="W198" s="187"/>
      <c r="X198" s="187"/>
      <c r="Y198"/>
      <c r="Z198"/>
      <c r="AA198"/>
      <c r="AB198"/>
      <c r="AC198"/>
      <c r="AD198"/>
      <c r="AE198"/>
    </row>
    <row r="199" spans="1:250" ht="15" customHeight="1">
      <c r="A199" s="187"/>
      <c r="B199" s="187"/>
      <c r="C199" s="266"/>
      <c r="D199" s="858"/>
      <c r="E199" s="858"/>
      <c r="F199" s="859"/>
      <c r="G199" s="187"/>
      <c r="H199" s="266"/>
      <c r="I199" s="858"/>
      <c r="J199" s="858"/>
      <c r="K199" s="859"/>
      <c r="L199" s="187"/>
      <c r="M199" s="266"/>
      <c r="N199" s="858"/>
      <c r="O199" s="858"/>
      <c r="P199" s="859"/>
      <c r="Y199"/>
      <c r="Z199"/>
      <c r="AA199"/>
      <c r="AB199"/>
      <c r="AC199"/>
      <c r="AD199"/>
      <c r="AE199"/>
    </row>
    <row r="200" spans="1:250" ht="15" customHeight="1">
      <c r="A200" s="187"/>
      <c r="B200" s="187"/>
      <c r="C200" s="266"/>
      <c r="D200" s="858"/>
      <c r="E200" s="858"/>
      <c r="F200" s="859"/>
      <c r="G200" s="187"/>
      <c r="H200" s="266"/>
      <c r="I200" s="858"/>
      <c r="J200" s="858"/>
      <c r="K200" s="859"/>
      <c r="L200" s="187"/>
      <c r="M200" s="266"/>
      <c r="N200" s="858"/>
      <c r="O200" s="858"/>
      <c r="P200" s="859"/>
      <c r="T200" s="311" t="s">
        <v>312</v>
      </c>
      <c r="U200" s="312"/>
      <c r="V200" s="286"/>
      <c r="W200" s="286"/>
      <c r="X200" s="287"/>
      <c r="Y200"/>
      <c r="Z200"/>
      <c r="AA200"/>
      <c r="AB200"/>
      <c r="AC200"/>
      <c r="AD200"/>
      <c r="AE200"/>
    </row>
    <row r="201" spans="1:250" s="187" customFormat="1" ht="15" customHeight="1" thickBot="1">
      <c r="C201" s="266"/>
      <c r="E201" s="94"/>
      <c r="F201" s="94"/>
      <c r="H201" s="266"/>
      <c r="J201" s="94"/>
      <c r="K201" s="94"/>
      <c r="M201" s="266"/>
      <c r="O201" s="94"/>
      <c r="P201" s="94"/>
      <c r="T201" s="315" t="s">
        <v>313</v>
      </c>
      <c r="U201" s="316"/>
      <c r="V201" s="316"/>
      <c r="W201" s="316"/>
      <c r="X201" s="317"/>
      <c r="Y201"/>
      <c r="Z201"/>
      <c r="AA201"/>
      <c r="AB201"/>
      <c r="AC201"/>
      <c r="AD201"/>
      <c r="AE201"/>
    </row>
    <row r="202" spans="1:250" ht="15" customHeight="1" thickBot="1">
      <c r="A202" s="91">
        <v>7</v>
      </c>
      <c r="C202" s="98" t="s">
        <v>40</v>
      </c>
      <c r="D202" s="99"/>
      <c r="E202" s="100"/>
      <c r="F202" s="101"/>
      <c r="G202" s="87"/>
      <c r="H202" s="98" t="s">
        <v>40</v>
      </c>
      <c r="I202" s="99"/>
      <c r="J202" s="100"/>
      <c r="K202" s="101"/>
      <c r="L202" s="87"/>
      <c r="M202" s="98" t="s">
        <v>40</v>
      </c>
      <c r="N202" s="99"/>
      <c r="O202" s="100"/>
      <c r="P202" s="101"/>
      <c r="Q202" s="266"/>
      <c r="T202" s="318" t="s">
        <v>314</v>
      </c>
      <c r="U202" s="319"/>
      <c r="V202" s="319"/>
      <c r="W202" s="319"/>
      <c r="X202" s="320"/>
      <c r="Y202"/>
      <c r="Z202"/>
      <c r="AA202"/>
      <c r="AB202"/>
      <c r="AC202"/>
      <c r="AD202"/>
      <c r="AE202"/>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c r="BI202" s="87"/>
      <c r="BJ202" s="87"/>
      <c r="BK202" s="87"/>
      <c r="BL202" s="87"/>
      <c r="BM202" s="87"/>
      <c r="BN202" s="87"/>
      <c r="BO202" s="87"/>
      <c r="BP202" s="87"/>
      <c r="BQ202" s="87"/>
      <c r="BR202" s="87"/>
      <c r="BS202" s="87"/>
      <c r="BT202" s="87"/>
      <c r="BU202" s="87"/>
      <c r="BV202" s="87"/>
      <c r="BW202" s="87"/>
      <c r="BX202" s="87"/>
      <c r="BY202" s="87"/>
      <c r="BZ202" s="87"/>
      <c r="CA202" s="87"/>
      <c r="CB202" s="87"/>
      <c r="CC202" s="87"/>
      <c r="CD202" s="87"/>
      <c r="CE202" s="87"/>
      <c r="CF202" s="87"/>
      <c r="CG202" s="87"/>
      <c r="CH202" s="87"/>
      <c r="CI202" s="87"/>
      <c r="CJ202" s="87"/>
      <c r="CK202" s="87"/>
      <c r="CL202" s="87"/>
      <c r="CM202" s="87"/>
      <c r="CN202" s="87"/>
      <c r="CO202" s="87"/>
      <c r="CP202" s="87"/>
      <c r="CQ202" s="87"/>
      <c r="CR202" s="87"/>
      <c r="CS202" s="87"/>
      <c r="CT202" s="87"/>
      <c r="CU202" s="87"/>
      <c r="CV202" s="87"/>
      <c r="CW202" s="87"/>
      <c r="CX202" s="87"/>
      <c r="CY202" s="87"/>
      <c r="CZ202" s="87"/>
      <c r="DA202" s="87"/>
      <c r="DB202" s="87"/>
      <c r="DC202" s="87"/>
      <c r="DD202" s="87"/>
      <c r="DE202" s="87"/>
      <c r="DF202" s="87"/>
      <c r="DG202" s="87"/>
      <c r="DH202" s="87"/>
      <c r="DI202" s="87"/>
      <c r="DJ202" s="87"/>
      <c r="DK202" s="87"/>
      <c r="DL202" s="87"/>
      <c r="DM202" s="87"/>
      <c r="DN202" s="87"/>
      <c r="DO202" s="87"/>
      <c r="DP202" s="87"/>
      <c r="DQ202" s="87"/>
      <c r="DR202" s="87"/>
      <c r="DS202" s="87"/>
      <c r="DT202" s="87"/>
      <c r="DU202" s="87"/>
      <c r="DV202" s="87"/>
      <c r="DW202" s="87"/>
      <c r="DX202" s="87"/>
      <c r="DY202" s="87"/>
      <c r="DZ202" s="87"/>
      <c r="EA202" s="87"/>
      <c r="EB202" s="87"/>
      <c r="EC202" s="87"/>
      <c r="ED202" s="87"/>
      <c r="EE202" s="87"/>
      <c r="EF202" s="87"/>
      <c r="EG202" s="87"/>
      <c r="EH202" s="87"/>
      <c r="EI202" s="87"/>
      <c r="EJ202" s="87"/>
      <c r="EK202" s="87"/>
      <c r="EL202" s="87"/>
      <c r="EM202" s="87"/>
      <c r="EN202" s="87"/>
      <c r="EO202" s="87"/>
      <c r="EP202" s="87"/>
      <c r="EQ202" s="87"/>
      <c r="ER202" s="87"/>
      <c r="ES202" s="87"/>
      <c r="ET202" s="87"/>
      <c r="EU202" s="87"/>
      <c r="EV202" s="87"/>
      <c r="EW202" s="87"/>
      <c r="EX202" s="87"/>
      <c r="EY202" s="87"/>
      <c r="EZ202" s="87"/>
      <c r="FA202" s="87"/>
      <c r="FB202" s="87"/>
      <c r="FC202" s="87"/>
      <c r="FD202" s="87"/>
      <c r="FE202" s="87"/>
      <c r="FF202" s="87"/>
      <c r="FG202" s="87"/>
      <c r="FH202" s="87"/>
      <c r="FI202" s="87"/>
      <c r="FJ202" s="87"/>
      <c r="FK202" s="87"/>
      <c r="FL202" s="87"/>
      <c r="FM202" s="87"/>
      <c r="FN202" s="87"/>
      <c r="FO202" s="87"/>
      <c r="FP202" s="87"/>
      <c r="FQ202" s="87"/>
      <c r="FR202" s="87"/>
      <c r="FS202" s="87"/>
      <c r="FT202" s="87"/>
      <c r="FU202" s="87"/>
      <c r="FV202" s="87"/>
      <c r="FW202" s="87"/>
      <c r="FX202" s="87"/>
      <c r="FY202" s="87"/>
      <c r="FZ202" s="87"/>
      <c r="GA202" s="87"/>
      <c r="GB202" s="87"/>
      <c r="GC202" s="87"/>
      <c r="GD202" s="87"/>
      <c r="GE202" s="87"/>
      <c r="GF202" s="87"/>
      <c r="GG202" s="87"/>
      <c r="GH202" s="87"/>
      <c r="GI202" s="87"/>
      <c r="GJ202" s="87"/>
      <c r="GK202" s="87"/>
      <c r="GL202" s="87"/>
      <c r="GM202" s="87"/>
      <c r="GN202" s="87"/>
      <c r="GO202" s="87"/>
      <c r="GP202" s="87"/>
      <c r="GQ202" s="87"/>
      <c r="GR202" s="87"/>
      <c r="GS202" s="87"/>
      <c r="GT202" s="87"/>
      <c r="GU202" s="87"/>
      <c r="GV202" s="87"/>
      <c r="GW202" s="87"/>
      <c r="GX202" s="87"/>
      <c r="GY202" s="87"/>
      <c r="GZ202" s="87"/>
      <c r="HA202" s="87"/>
      <c r="HB202" s="87"/>
      <c r="HC202" s="87"/>
      <c r="HD202" s="87"/>
      <c r="HE202" s="87"/>
      <c r="HF202" s="87"/>
      <c r="HG202" s="87"/>
      <c r="HH202" s="87"/>
      <c r="HI202" s="87"/>
      <c r="HJ202" s="87"/>
      <c r="HK202" s="87"/>
      <c r="HL202" s="87"/>
      <c r="HM202" s="87"/>
      <c r="HN202" s="87"/>
      <c r="HO202" s="87"/>
      <c r="HP202" s="87"/>
      <c r="HQ202" s="87"/>
      <c r="HR202" s="87"/>
      <c r="HS202" s="87"/>
      <c r="HT202" s="87"/>
      <c r="HU202" s="87"/>
      <c r="HV202" s="87"/>
      <c r="HW202" s="87"/>
      <c r="HX202" s="87"/>
      <c r="HY202" s="87"/>
      <c r="HZ202" s="87"/>
      <c r="IA202" s="87"/>
      <c r="IB202" s="87"/>
      <c r="IC202" s="87"/>
      <c r="ID202" s="87"/>
      <c r="IE202" s="87"/>
      <c r="IF202" s="87"/>
      <c r="IG202" s="87"/>
      <c r="IH202" s="87"/>
      <c r="II202" s="87"/>
      <c r="IJ202" s="87"/>
      <c r="IK202" s="87"/>
      <c r="IL202" s="87"/>
      <c r="IM202" s="87"/>
      <c r="IN202" s="87"/>
      <c r="IO202" s="87"/>
      <c r="IP202" s="87"/>
    </row>
    <row r="203" spans="1:250" ht="50.15" customHeight="1">
      <c r="C203" s="1284" t="s">
        <v>65</v>
      </c>
      <c r="D203" s="1286"/>
      <c r="E203" s="240" t="s">
        <v>41</v>
      </c>
      <c r="F203" s="240" t="s">
        <v>42</v>
      </c>
      <c r="H203" s="1284" t="s">
        <v>65</v>
      </c>
      <c r="I203" s="1286"/>
      <c r="J203" s="240" t="s">
        <v>41</v>
      </c>
      <c r="K203" s="240" t="s">
        <v>42</v>
      </c>
      <c r="M203" s="1284" t="s">
        <v>65</v>
      </c>
      <c r="N203" s="1286"/>
      <c r="O203" s="240" t="s">
        <v>41</v>
      </c>
      <c r="P203" s="240" t="s">
        <v>42</v>
      </c>
      <c r="T203" s="321"/>
      <c r="U203" s="322" t="s">
        <v>315</v>
      </c>
      <c r="V203" s="103" t="s">
        <v>316</v>
      </c>
      <c r="W203" s="103" t="s">
        <v>41</v>
      </c>
      <c r="X203" s="103" t="s">
        <v>42</v>
      </c>
      <c r="Y203"/>
      <c r="Z203"/>
      <c r="AA203"/>
      <c r="AB203"/>
      <c r="AC203"/>
      <c r="AD203"/>
      <c r="AE203"/>
    </row>
    <row r="204" spans="1:250" ht="15" customHeight="1">
      <c r="C204" s="104">
        <v>1</v>
      </c>
      <c r="D204" s="861"/>
      <c r="E204" s="862"/>
      <c r="F204" s="1014"/>
      <c r="H204" s="104">
        <v>1</v>
      </c>
      <c r="I204" s="861"/>
      <c r="J204" s="862"/>
      <c r="K204" s="1014"/>
      <c r="M204" s="104">
        <v>1</v>
      </c>
      <c r="N204" s="861"/>
      <c r="O204" s="862"/>
      <c r="P204" s="1014"/>
      <c r="T204" s="323">
        <v>1</v>
      </c>
      <c r="U204" s="863"/>
      <c r="V204" s="864"/>
      <c r="W204" s="1015"/>
      <c r="X204" s="1014"/>
      <c r="Y204"/>
      <c r="Z204"/>
      <c r="AA204"/>
      <c r="AB204"/>
      <c r="AC204"/>
      <c r="AD204"/>
      <c r="AE204"/>
    </row>
    <row r="205" spans="1:250" ht="15" customHeight="1">
      <c r="C205" s="104">
        <v>2</v>
      </c>
      <c r="D205" s="861"/>
      <c r="E205" s="862"/>
      <c r="F205" s="1014"/>
      <c r="H205" s="104">
        <v>2</v>
      </c>
      <c r="I205" s="861"/>
      <c r="J205" s="862"/>
      <c r="K205" s="1014"/>
      <c r="M205" s="104">
        <v>2</v>
      </c>
      <c r="N205" s="861"/>
      <c r="O205" s="862"/>
      <c r="P205" s="1014"/>
      <c r="T205" s="323">
        <v>2</v>
      </c>
      <c r="U205" s="863"/>
      <c r="V205" s="864"/>
      <c r="W205" s="1015"/>
      <c r="X205" s="1014"/>
      <c r="Y205"/>
      <c r="Z205"/>
      <c r="AA205"/>
      <c r="AB205"/>
      <c r="AC205"/>
      <c r="AD205"/>
      <c r="AE205"/>
    </row>
    <row r="206" spans="1:250" ht="15" customHeight="1">
      <c r="C206" s="104">
        <v>3</v>
      </c>
      <c r="D206" s="861"/>
      <c r="E206" s="862"/>
      <c r="F206" s="1014"/>
      <c r="H206" s="104">
        <v>3</v>
      </c>
      <c r="I206" s="861"/>
      <c r="J206" s="862"/>
      <c r="K206" s="1014"/>
      <c r="M206" s="104">
        <v>3</v>
      </c>
      <c r="N206" s="861"/>
      <c r="O206" s="862"/>
      <c r="P206" s="1014"/>
      <c r="T206" s="323">
        <v>3</v>
      </c>
      <c r="U206" s="863"/>
      <c r="V206" s="864"/>
      <c r="W206" s="1015"/>
      <c r="X206" s="1014"/>
      <c r="Y206"/>
      <c r="Z206"/>
      <c r="AA206"/>
      <c r="AB206"/>
      <c r="AC206"/>
      <c r="AD206"/>
      <c r="AE206"/>
    </row>
    <row r="207" spans="1:250" ht="15" customHeight="1">
      <c r="C207" s="104">
        <v>4</v>
      </c>
      <c r="D207" s="861"/>
      <c r="E207" s="862"/>
      <c r="F207" s="1014"/>
      <c r="H207" s="104">
        <v>4</v>
      </c>
      <c r="I207" s="861"/>
      <c r="J207" s="862"/>
      <c r="K207" s="1014"/>
      <c r="M207" s="104">
        <v>4</v>
      </c>
      <c r="N207" s="861"/>
      <c r="O207" s="862"/>
      <c r="P207" s="1014"/>
      <c r="T207" s="323">
        <v>4</v>
      </c>
      <c r="U207" s="863"/>
      <c r="V207" s="864"/>
      <c r="W207" s="1015"/>
      <c r="X207" s="1014"/>
      <c r="Y207"/>
      <c r="Z207"/>
      <c r="AA207"/>
      <c r="AB207"/>
      <c r="AC207"/>
      <c r="AD207"/>
      <c r="AE207"/>
    </row>
    <row r="208" spans="1:250" ht="15" customHeight="1">
      <c r="C208" s="104">
        <v>5</v>
      </c>
      <c r="D208" s="861"/>
      <c r="E208" s="862"/>
      <c r="F208" s="1014"/>
      <c r="H208" s="104">
        <v>5</v>
      </c>
      <c r="I208" s="861"/>
      <c r="J208" s="862"/>
      <c r="K208" s="1014"/>
      <c r="M208" s="104">
        <v>5</v>
      </c>
      <c r="N208" s="861"/>
      <c r="O208" s="862"/>
      <c r="P208" s="1014"/>
      <c r="T208" s="323">
        <v>5</v>
      </c>
      <c r="U208" s="863"/>
      <c r="V208" s="864"/>
      <c r="W208" s="1015"/>
      <c r="X208" s="1014"/>
      <c r="Y208"/>
      <c r="Z208"/>
      <c r="AA208"/>
      <c r="AB208"/>
      <c r="AC208"/>
      <c r="AD208"/>
      <c r="AE208"/>
    </row>
    <row r="209" spans="1:31" ht="15" customHeight="1">
      <c r="C209" s="104">
        <v>6</v>
      </c>
      <c r="D209" s="861"/>
      <c r="E209" s="862"/>
      <c r="F209" s="1014"/>
      <c r="H209" s="104">
        <v>6</v>
      </c>
      <c r="I209" s="861"/>
      <c r="J209" s="862"/>
      <c r="K209" s="1014"/>
      <c r="M209" s="104">
        <v>6</v>
      </c>
      <c r="N209" s="861"/>
      <c r="O209" s="862"/>
      <c r="P209" s="1014"/>
      <c r="T209" s="323">
        <v>6</v>
      </c>
      <c r="U209" s="863"/>
      <c r="V209" s="864"/>
      <c r="W209" s="1015"/>
      <c r="X209" s="1014"/>
      <c r="Y209"/>
      <c r="Z209"/>
      <c r="AA209"/>
      <c r="AB209"/>
      <c r="AC209"/>
      <c r="AD209"/>
      <c r="AE209"/>
    </row>
    <row r="210" spans="1:31" ht="15" customHeight="1">
      <c r="C210" s="104">
        <v>7</v>
      </c>
      <c r="D210" s="861"/>
      <c r="E210" s="862"/>
      <c r="F210" s="1014"/>
      <c r="H210" s="104">
        <v>7</v>
      </c>
      <c r="I210" s="861"/>
      <c r="J210" s="862"/>
      <c r="K210" s="1014"/>
      <c r="M210" s="104">
        <v>7</v>
      </c>
      <c r="N210" s="861"/>
      <c r="O210" s="862"/>
      <c r="P210" s="1014"/>
      <c r="T210" s="323">
        <v>7</v>
      </c>
      <c r="U210" s="863"/>
      <c r="V210" s="864"/>
      <c r="W210" s="1015"/>
      <c r="X210" s="1014"/>
      <c r="Y210"/>
      <c r="Z210"/>
      <c r="AA210"/>
      <c r="AB210"/>
      <c r="AC210"/>
      <c r="AD210"/>
      <c r="AE210"/>
    </row>
    <row r="211" spans="1:31" ht="15" customHeight="1">
      <c r="C211" s="104">
        <v>8</v>
      </c>
      <c r="D211" s="861"/>
      <c r="E211" s="862"/>
      <c r="F211" s="1014"/>
      <c r="H211" s="104">
        <v>8</v>
      </c>
      <c r="I211" s="861"/>
      <c r="J211" s="862"/>
      <c r="K211" s="1014"/>
      <c r="M211" s="104">
        <v>8</v>
      </c>
      <c r="N211" s="861"/>
      <c r="O211" s="862"/>
      <c r="P211" s="1014"/>
      <c r="T211" s="323">
        <v>8</v>
      </c>
      <c r="U211" s="863"/>
      <c r="V211" s="864"/>
      <c r="W211" s="1015"/>
      <c r="X211" s="1014"/>
      <c r="Y211"/>
      <c r="Z211"/>
      <c r="AA211"/>
      <c r="AB211"/>
      <c r="AC211"/>
      <c r="AD211"/>
      <c r="AE211"/>
    </row>
    <row r="212" spans="1:31" ht="15" customHeight="1">
      <c r="C212" s="104">
        <v>9</v>
      </c>
      <c r="D212" s="861"/>
      <c r="E212" s="862"/>
      <c r="F212" s="1014"/>
      <c r="H212" s="104">
        <v>9</v>
      </c>
      <c r="I212" s="861"/>
      <c r="J212" s="862"/>
      <c r="K212" s="1014"/>
      <c r="M212" s="104">
        <v>9</v>
      </c>
      <c r="N212" s="861"/>
      <c r="O212" s="862"/>
      <c r="P212" s="1014"/>
      <c r="T212" s="323">
        <v>9</v>
      </c>
      <c r="U212" s="863"/>
      <c r="V212" s="864"/>
      <c r="W212" s="1015"/>
      <c r="X212" s="1014"/>
      <c r="Y212"/>
      <c r="Z212"/>
      <c r="AA212"/>
      <c r="AB212"/>
      <c r="AC212"/>
      <c r="AD212"/>
      <c r="AE212"/>
    </row>
    <row r="213" spans="1:31" ht="15" customHeight="1">
      <c r="C213" s="104">
        <v>10</v>
      </c>
      <c r="D213" s="861"/>
      <c r="E213" s="862"/>
      <c r="F213" s="1014"/>
      <c r="H213" s="104">
        <v>10</v>
      </c>
      <c r="I213" s="861"/>
      <c r="J213" s="862"/>
      <c r="K213" s="1014"/>
      <c r="M213" s="104">
        <v>10</v>
      </c>
      <c r="N213" s="861"/>
      <c r="O213" s="862"/>
      <c r="P213" s="1014"/>
      <c r="T213" s="323">
        <v>10</v>
      </c>
      <c r="U213" s="863"/>
      <c r="V213" s="864"/>
      <c r="W213" s="1015"/>
      <c r="X213" s="1014"/>
      <c r="Y213"/>
      <c r="Z213"/>
      <c r="AA213"/>
      <c r="AB213"/>
      <c r="AC213"/>
      <c r="AD213"/>
      <c r="AE213"/>
    </row>
    <row r="214" spans="1:31" s="187" customFormat="1" ht="15" customHeight="1">
      <c r="R214"/>
      <c r="S214"/>
      <c r="T214"/>
      <c r="U214"/>
      <c r="V214"/>
      <c r="W214"/>
      <c r="X214"/>
      <c r="Y214"/>
      <c r="Z214"/>
      <c r="AA214"/>
      <c r="AB214"/>
      <c r="AC214"/>
      <c r="AD214"/>
      <c r="AE214"/>
    </row>
    <row r="215" spans="1:31" s="187" customFormat="1" ht="15" customHeight="1">
      <c r="C215" s="326"/>
      <c r="H215" s="326"/>
      <c r="M215" s="326"/>
      <c r="R215"/>
      <c r="S215"/>
      <c r="T215"/>
      <c r="U215"/>
      <c r="V215"/>
      <c r="W215"/>
      <c r="X215"/>
      <c r="Y215"/>
      <c r="Z215"/>
      <c r="AA215"/>
      <c r="AB215"/>
      <c r="AC215"/>
      <c r="AD215"/>
      <c r="AE215"/>
    </row>
    <row r="216" spans="1:31" s="187" customFormat="1" ht="15" customHeight="1">
      <c r="C216" s="329"/>
      <c r="H216" s="329"/>
      <c r="M216" s="329"/>
      <c r="R216"/>
      <c r="S216"/>
      <c r="T216"/>
      <c r="U216"/>
      <c r="V216"/>
      <c r="W216"/>
      <c r="X216"/>
      <c r="Y216"/>
      <c r="Z216"/>
      <c r="AA216"/>
      <c r="AB216"/>
      <c r="AC216"/>
      <c r="AD216"/>
      <c r="AE216"/>
    </row>
    <row r="217" spans="1:31" s="187" customFormat="1" ht="15" customHeight="1" thickBot="1">
      <c r="C217" s="331"/>
      <c r="D217" s="105"/>
      <c r="H217" s="331"/>
      <c r="I217" s="105"/>
      <c r="M217" s="331"/>
      <c r="N217" s="105"/>
      <c r="R217"/>
      <c r="S217"/>
      <c r="T217"/>
      <c r="U217"/>
      <c r="V217"/>
      <c r="W217"/>
      <c r="X217"/>
      <c r="Y217"/>
      <c r="Z217"/>
      <c r="AA217"/>
      <c r="AB217"/>
      <c r="AC217"/>
      <c r="AD217"/>
      <c r="AE217"/>
    </row>
    <row r="218" spans="1:31" s="187" customFormat="1" ht="15" customHeight="1" thickBot="1">
      <c r="A218" s="267" t="s">
        <v>135</v>
      </c>
      <c r="C218" s="269" t="s">
        <v>39</v>
      </c>
      <c r="F218" s="853"/>
      <c r="G218" s="1011"/>
      <c r="H218" s="1011"/>
      <c r="I218" s="1011"/>
      <c r="J218" s="1012"/>
      <c r="K218" s="1012"/>
      <c r="L218" s="1012"/>
      <c r="M218" s="1012"/>
      <c r="N218" s="1012"/>
      <c r="O218" s="1012"/>
      <c r="P218" s="1012"/>
      <c r="R218"/>
      <c r="S218"/>
      <c r="T218"/>
      <c r="U218"/>
      <c r="V218"/>
      <c r="W218"/>
      <c r="X218"/>
      <c r="Y218"/>
      <c r="Z218"/>
      <c r="AA218"/>
      <c r="AB218"/>
      <c r="AC218"/>
      <c r="AD218"/>
      <c r="AE218"/>
    </row>
    <row r="219" spans="1:31" s="187" customFormat="1" ht="15" customHeight="1" thickBot="1">
      <c r="C219" s="93"/>
      <c r="E219" s="88"/>
      <c r="F219" s="88"/>
      <c r="G219" s="88"/>
      <c r="H219" s="93"/>
      <c r="I219" s="90"/>
      <c r="J219" s="88"/>
      <c r="K219" s="88"/>
      <c r="L219" s="88"/>
      <c r="M219" s="93"/>
      <c r="N219" s="90"/>
      <c r="O219" s="88"/>
      <c r="P219" s="88"/>
      <c r="R219"/>
      <c r="S219"/>
      <c r="T219"/>
      <c r="U219"/>
      <c r="V219"/>
      <c r="W219"/>
      <c r="X219"/>
      <c r="Y219"/>
      <c r="Z219"/>
      <c r="AA219"/>
      <c r="AB219"/>
      <c r="AC219"/>
      <c r="AD219"/>
      <c r="AE219"/>
    </row>
    <row r="220" spans="1:31" s="187" customFormat="1" ht="15" customHeight="1" thickBot="1">
      <c r="C220" s="93"/>
      <c r="E220" s="88"/>
      <c r="F220" s="88"/>
      <c r="G220" s="88"/>
      <c r="H220" s="270" t="s">
        <v>645</v>
      </c>
      <c r="I220" s="271"/>
      <c r="J220" s="271"/>
      <c r="K220" s="271"/>
      <c r="L220" s="271"/>
      <c r="M220" s="272"/>
      <c r="N220" s="273"/>
      <c r="O220" s="271"/>
      <c r="P220" s="271"/>
      <c r="R220" s="267">
        <v>8</v>
      </c>
      <c r="T220" s="274" t="s">
        <v>298</v>
      </c>
      <c r="U220" s="275"/>
      <c r="V220" s="275"/>
      <c r="W220" s="275"/>
      <c r="Y220"/>
      <c r="Z220"/>
      <c r="AA220"/>
      <c r="AB220"/>
      <c r="AC220"/>
      <c r="AD220"/>
      <c r="AE220"/>
    </row>
    <row r="221" spans="1:31" s="187" customFormat="1" ht="6" customHeight="1">
      <c r="C221" s="93"/>
      <c r="E221" s="88"/>
      <c r="F221" s="88"/>
      <c r="G221" s="88"/>
      <c r="H221" s="276"/>
      <c r="I221" s="277"/>
      <c r="J221" s="277"/>
      <c r="K221" s="277"/>
      <c r="L221" s="277"/>
      <c r="M221" s="278"/>
      <c r="N221" s="279"/>
      <c r="O221" s="277"/>
      <c r="P221" s="277"/>
      <c r="T221" s="93"/>
      <c r="Y221"/>
      <c r="Z221"/>
      <c r="AA221"/>
      <c r="AB221"/>
      <c r="AC221"/>
      <c r="AD221"/>
      <c r="AE221"/>
    </row>
    <row r="222" spans="1:31" s="187" customFormat="1" ht="15" customHeight="1" thickBot="1">
      <c r="C222" s="266" t="s">
        <v>646</v>
      </c>
      <c r="E222" s="94"/>
      <c r="F222" s="94"/>
      <c r="H222" s="266" t="s">
        <v>652</v>
      </c>
      <c r="I222" s="90"/>
      <c r="J222" s="94"/>
      <c r="K222" s="94"/>
      <c r="M222" s="266" t="s">
        <v>653</v>
      </c>
      <c r="N222" s="90"/>
      <c r="O222" s="94"/>
      <c r="P222" s="94"/>
      <c r="T222" s="85"/>
      <c r="U222" s="274" t="s">
        <v>299</v>
      </c>
      <c r="V222" s="85"/>
      <c r="W222" s="85"/>
      <c r="X222" s="85"/>
      <c r="Y222"/>
      <c r="Z222"/>
      <c r="AA222"/>
      <c r="AB222"/>
      <c r="AC222"/>
      <c r="AD222"/>
      <c r="AE222"/>
    </row>
    <row r="223" spans="1:31" s="187" customFormat="1" ht="15" customHeight="1" thickBot="1">
      <c r="A223" s="267" t="s">
        <v>136</v>
      </c>
      <c r="C223" s="266" t="s">
        <v>647</v>
      </c>
      <c r="E223" s="94"/>
      <c r="F223" s="94"/>
      <c r="H223" s="266" t="s">
        <v>654</v>
      </c>
      <c r="J223" s="94"/>
      <c r="K223" s="94"/>
      <c r="M223" s="266" t="s">
        <v>655</v>
      </c>
      <c r="O223" s="94"/>
      <c r="P223" s="94"/>
      <c r="T223" s="85"/>
      <c r="U223" s="87" t="s">
        <v>300</v>
      </c>
      <c r="V223" s="275"/>
      <c r="W223" s="275"/>
      <c r="X223" s="869"/>
      <c r="Y223"/>
      <c r="Z223"/>
      <c r="AA223"/>
      <c r="AB223"/>
      <c r="AC223"/>
      <c r="AD223"/>
      <c r="AE223"/>
    </row>
    <row r="224" spans="1:31" s="187" customFormat="1" ht="15" customHeight="1" thickBot="1">
      <c r="A224" s="267">
        <v>3</v>
      </c>
      <c r="C224" s="266" t="s">
        <v>6</v>
      </c>
      <c r="E224" s="94"/>
      <c r="F224" s="854"/>
      <c r="H224" s="266" t="s">
        <v>6</v>
      </c>
      <c r="J224" s="94"/>
      <c r="K224" s="854"/>
      <c r="M224" s="266" t="s">
        <v>6</v>
      </c>
      <c r="O224" s="94"/>
      <c r="P224" s="854"/>
      <c r="T224" s="280"/>
      <c r="U224" s="281"/>
      <c r="V224" s="85"/>
      <c r="W224" s="85"/>
      <c r="X224" s="85"/>
      <c r="Y224"/>
      <c r="Z224"/>
      <c r="AA224"/>
      <c r="AB224"/>
      <c r="AC224"/>
      <c r="AD224"/>
      <c r="AE224"/>
    </row>
    <row r="225" spans="1:31" s="187" customFormat="1" ht="15" customHeight="1" thickBot="1">
      <c r="A225" s="267">
        <v>4</v>
      </c>
      <c r="C225" s="266" t="s">
        <v>9</v>
      </c>
      <c r="E225" s="94"/>
      <c r="F225" s="282"/>
      <c r="H225" s="266" t="s">
        <v>9</v>
      </c>
      <c r="J225" s="94"/>
      <c r="K225" s="282"/>
      <c r="M225" s="266" t="s">
        <v>9</v>
      </c>
      <c r="O225" s="94"/>
      <c r="P225" s="282"/>
      <c r="T225" s="275"/>
      <c r="U225" s="283" t="s">
        <v>301</v>
      </c>
      <c r="X225" s="868"/>
      <c r="Y225"/>
      <c r="Z225"/>
      <c r="AA225"/>
      <c r="AB225"/>
      <c r="AC225"/>
      <c r="AD225"/>
      <c r="AE225"/>
    </row>
    <row r="226" spans="1:31" s="187" customFormat="1" ht="15" customHeight="1">
      <c r="C226" s="96" t="s">
        <v>10</v>
      </c>
      <c r="E226" s="94"/>
      <c r="F226" s="282"/>
      <c r="H226" s="96" t="s">
        <v>10</v>
      </c>
      <c r="J226" s="94"/>
      <c r="K226" s="282"/>
      <c r="M226" s="96" t="s">
        <v>10</v>
      </c>
      <c r="O226" s="94"/>
      <c r="P226" s="282"/>
      <c r="R226" s="85"/>
      <c r="S226" s="268"/>
      <c r="T226" s="102"/>
      <c r="U226" s="283" t="s">
        <v>302</v>
      </c>
      <c r="X226" s="868"/>
      <c r="Y226"/>
      <c r="Z226"/>
      <c r="AA226"/>
      <c r="AB226"/>
      <c r="AC226"/>
      <c r="AD226"/>
      <c r="AE226"/>
    </row>
    <row r="227" spans="1:31" s="86" customFormat="1" ht="80.150000000000006" customHeight="1">
      <c r="D227" s="855"/>
      <c r="E227" s="856"/>
      <c r="F227" s="857"/>
      <c r="G227" s="96"/>
      <c r="H227" s="96"/>
      <c r="I227" s="855"/>
      <c r="J227" s="856"/>
      <c r="K227" s="857"/>
      <c r="L227" s="96"/>
      <c r="M227" s="96"/>
      <c r="N227" s="855"/>
      <c r="O227" s="856"/>
      <c r="P227" s="857"/>
      <c r="Q227" s="96"/>
      <c r="R227" s="187"/>
      <c r="S227" s="187"/>
      <c r="Y227"/>
      <c r="Z227"/>
      <c r="AA227"/>
      <c r="AB227"/>
      <c r="AC227"/>
      <c r="AD227"/>
      <c r="AE227"/>
    </row>
    <row r="228" spans="1:31" s="96" customFormat="1" ht="14.25" customHeight="1" thickBot="1">
      <c r="D228" s="88"/>
      <c r="E228" s="95"/>
      <c r="F228" s="107"/>
      <c r="I228" s="88"/>
      <c r="J228" s="95"/>
      <c r="K228" s="107"/>
      <c r="N228" s="88"/>
      <c r="O228" s="95"/>
      <c r="P228" s="107"/>
      <c r="R228" s="187"/>
      <c r="S228" s="187"/>
      <c r="Y228"/>
      <c r="Z228"/>
      <c r="AA228"/>
      <c r="AB228"/>
      <c r="AC228"/>
      <c r="AD228"/>
      <c r="AE228"/>
    </row>
    <row r="229" spans="1:31" s="187" customFormat="1" ht="15" customHeight="1" thickBot="1">
      <c r="A229" s="267">
        <v>5</v>
      </c>
      <c r="C229" s="266" t="s">
        <v>5</v>
      </c>
      <c r="E229" s="94"/>
      <c r="F229" s="284"/>
      <c r="H229" s="266" t="s">
        <v>5</v>
      </c>
      <c r="J229" s="94"/>
      <c r="K229" s="284"/>
      <c r="M229" s="266" t="s">
        <v>5</v>
      </c>
      <c r="O229" s="94"/>
      <c r="P229" s="284"/>
      <c r="T229" s="285"/>
      <c r="U229" s="286" t="s">
        <v>303</v>
      </c>
      <c r="V229" s="286"/>
      <c r="W229" s="287"/>
      <c r="X229" s="288"/>
      <c r="Y229"/>
      <c r="Z229"/>
      <c r="AA229"/>
      <c r="AB229"/>
      <c r="AC229"/>
      <c r="AD229"/>
      <c r="AE229"/>
    </row>
    <row r="230" spans="1:31" ht="26.25" customHeight="1">
      <c r="C230" s="87"/>
      <c r="D230" s="97" t="s">
        <v>62</v>
      </c>
      <c r="E230" s="97" t="s">
        <v>64</v>
      </c>
      <c r="F230" s="108" t="s">
        <v>63</v>
      </c>
      <c r="G230" s="187"/>
      <c r="H230" s="266"/>
      <c r="I230" s="97" t="s">
        <v>62</v>
      </c>
      <c r="J230" s="97" t="s">
        <v>64</v>
      </c>
      <c r="K230" s="108" t="s">
        <v>63</v>
      </c>
      <c r="L230" s="187"/>
      <c r="M230" s="266"/>
      <c r="N230" s="97" t="s">
        <v>62</v>
      </c>
      <c r="O230" s="97" t="s">
        <v>64</v>
      </c>
      <c r="P230" s="108" t="s">
        <v>63</v>
      </c>
      <c r="T230" s="289"/>
      <c r="U230" s="290" t="s">
        <v>304</v>
      </c>
      <c r="V230" s="290"/>
      <c r="W230" s="291"/>
      <c r="X230" s="292" t="s">
        <v>43</v>
      </c>
      <c r="Y230"/>
      <c r="Z230"/>
      <c r="AA230"/>
      <c r="AB230"/>
      <c r="AC230"/>
      <c r="AD230"/>
      <c r="AE230"/>
    </row>
    <row r="231" spans="1:31" ht="15" customHeight="1">
      <c r="C231" s="87"/>
      <c r="D231" s="858"/>
      <c r="E231" s="858"/>
      <c r="F231" s="859"/>
      <c r="G231" s="187"/>
      <c r="H231" s="266"/>
      <c r="I231" s="858"/>
      <c r="J231" s="858"/>
      <c r="K231" s="859"/>
      <c r="L231" s="187"/>
      <c r="M231" s="266"/>
      <c r="N231" s="858"/>
      <c r="O231" s="858"/>
      <c r="P231" s="859"/>
      <c r="T231" s="293">
        <v>1</v>
      </c>
      <c r="U231" s="294" t="s">
        <v>305</v>
      </c>
      <c r="V231" s="295"/>
      <c r="W231" s="295"/>
      <c r="X231" s="865"/>
      <c r="Y231"/>
      <c r="Z231"/>
      <c r="AA231"/>
      <c r="AB231"/>
      <c r="AC231"/>
      <c r="AD231"/>
      <c r="AE231"/>
    </row>
    <row r="232" spans="1:31" ht="15" customHeight="1">
      <c r="C232" s="87"/>
      <c r="D232" s="858"/>
      <c r="E232" s="858"/>
      <c r="F232" s="859"/>
      <c r="G232" s="187"/>
      <c r="H232" s="266"/>
      <c r="I232" s="858"/>
      <c r="J232" s="858"/>
      <c r="K232" s="859"/>
      <c r="L232" s="187"/>
      <c r="M232" s="266"/>
      <c r="N232" s="858"/>
      <c r="O232" s="858"/>
      <c r="P232" s="859"/>
      <c r="T232" s="296">
        <v>2</v>
      </c>
      <c r="U232" s="297" t="s">
        <v>306</v>
      </c>
      <c r="V232" s="298"/>
      <c r="W232" s="298"/>
      <c r="X232" s="866"/>
      <c r="Y232"/>
      <c r="Z232"/>
      <c r="AA232"/>
      <c r="AB232"/>
      <c r="AC232"/>
      <c r="AD232"/>
      <c r="AE232"/>
    </row>
    <row r="233" spans="1:31" ht="15" customHeight="1">
      <c r="C233" s="87"/>
      <c r="D233" s="858"/>
      <c r="E233" s="858"/>
      <c r="F233" s="859"/>
      <c r="G233" s="187"/>
      <c r="H233" s="266"/>
      <c r="I233" s="858"/>
      <c r="J233" s="858"/>
      <c r="K233" s="859"/>
      <c r="L233" s="187"/>
      <c r="M233" s="266"/>
      <c r="N233" s="858"/>
      <c r="O233" s="858"/>
      <c r="P233" s="859"/>
      <c r="T233" s="296">
        <v>3</v>
      </c>
      <c r="U233" s="297" t="s">
        <v>307</v>
      </c>
      <c r="V233" s="298"/>
      <c r="W233" s="298"/>
      <c r="X233" s="866"/>
      <c r="Y233"/>
      <c r="Z233"/>
      <c r="AA233"/>
      <c r="AB233"/>
      <c r="AC233"/>
      <c r="AD233"/>
      <c r="AE233"/>
    </row>
    <row r="234" spans="1:31" s="187" customFormat="1" ht="15" customHeight="1" thickBot="1">
      <c r="C234" s="266"/>
      <c r="E234" s="94"/>
      <c r="F234" s="94"/>
      <c r="H234" s="266"/>
      <c r="J234" s="94"/>
      <c r="K234" s="94"/>
      <c r="M234" s="266"/>
      <c r="O234" s="94"/>
      <c r="P234" s="94"/>
      <c r="T234" s="299">
        <v>4</v>
      </c>
      <c r="U234" s="300" t="s">
        <v>308</v>
      </c>
      <c r="V234" s="301"/>
      <c r="W234" s="301"/>
      <c r="X234" s="866"/>
      <c r="Y234"/>
      <c r="Z234"/>
      <c r="AA234"/>
      <c r="AB234"/>
      <c r="AC234"/>
      <c r="AD234"/>
      <c r="AE234"/>
    </row>
    <row r="235" spans="1:31" s="187" customFormat="1" ht="15" customHeight="1" thickBot="1">
      <c r="A235" s="267">
        <v>6</v>
      </c>
      <c r="C235" s="266" t="s">
        <v>137</v>
      </c>
      <c r="E235" s="94"/>
      <c r="F235" s="284"/>
      <c r="H235" s="266" t="s">
        <v>137</v>
      </c>
      <c r="J235" s="94"/>
      <c r="K235" s="284"/>
      <c r="M235" s="266" t="s">
        <v>137</v>
      </c>
      <c r="O235" s="94"/>
      <c r="P235" s="284"/>
      <c r="T235" s="302">
        <v>5</v>
      </c>
      <c r="U235" s="300" t="s">
        <v>309</v>
      </c>
      <c r="V235" s="301"/>
      <c r="W235" s="303"/>
      <c r="X235" s="1013"/>
      <c r="Y235"/>
      <c r="Z235"/>
      <c r="AA235"/>
      <c r="AB235"/>
      <c r="AC235"/>
      <c r="AD235"/>
      <c r="AE235"/>
    </row>
    <row r="236" spans="1:31" s="187" customFormat="1" ht="15" customHeight="1">
      <c r="C236" s="266"/>
      <c r="E236" s="304" t="s">
        <v>138</v>
      </c>
      <c r="F236" s="860"/>
      <c r="H236" s="266"/>
      <c r="J236" s="304" t="s">
        <v>138</v>
      </c>
      <c r="K236" s="860"/>
      <c r="M236" s="266"/>
      <c r="O236" s="304" t="s">
        <v>138</v>
      </c>
      <c r="P236" s="860"/>
      <c r="T236" s="305"/>
      <c r="U236" s="306" t="s">
        <v>310</v>
      </c>
      <c r="V236" s="105"/>
      <c r="W236" s="307"/>
      <c r="X236" s="867"/>
      <c r="Y236"/>
      <c r="Z236"/>
      <c r="AA236"/>
      <c r="AB236"/>
      <c r="AC236"/>
      <c r="AD236"/>
      <c r="AE236"/>
    </row>
    <row r="237" spans="1:31" s="187" customFormat="1" ht="15" customHeight="1">
      <c r="C237" s="266"/>
      <c r="E237" s="308" t="s">
        <v>139</v>
      </c>
      <c r="F237" s="284"/>
      <c r="H237" s="266"/>
      <c r="J237" s="308" t="s">
        <v>139</v>
      </c>
      <c r="K237" s="284"/>
      <c r="M237" s="266"/>
      <c r="O237" s="308" t="s">
        <v>139</v>
      </c>
      <c r="P237" s="284"/>
      <c r="T237" s="309"/>
      <c r="U237" s="294" t="s">
        <v>311</v>
      </c>
      <c r="V237" s="295"/>
      <c r="W237" s="310"/>
      <c r="X237" s="867"/>
      <c r="Y237"/>
      <c r="Z237"/>
      <c r="AA237"/>
      <c r="AB237"/>
      <c r="AC237"/>
      <c r="AD237"/>
      <c r="AE237"/>
    </row>
    <row r="238" spans="1:31" ht="26.25" customHeight="1">
      <c r="C238" s="87"/>
      <c r="D238" s="97" t="s">
        <v>62</v>
      </c>
      <c r="E238" s="97" t="s">
        <v>64</v>
      </c>
      <c r="F238" s="108" t="s">
        <v>140</v>
      </c>
      <c r="G238" s="187"/>
      <c r="H238" s="266"/>
      <c r="I238" s="97" t="s">
        <v>62</v>
      </c>
      <c r="J238" s="97" t="s">
        <v>64</v>
      </c>
      <c r="K238" s="108" t="s">
        <v>140</v>
      </c>
      <c r="L238" s="187"/>
      <c r="M238" s="266"/>
      <c r="N238" s="97" t="s">
        <v>62</v>
      </c>
      <c r="O238" s="97" t="s">
        <v>64</v>
      </c>
      <c r="P238" s="108" t="s">
        <v>140</v>
      </c>
      <c r="T238" s="283"/>
      <c r="U238" s="187"/>
      <c r="V238" s="187"/>
      <c r="W238" s="187"/>
      <c r="X238" s="187"/>
      <c r="Y238"/>
      <c r="Z238"/>
      <c r="AA238"/>
      <c r="AB238"/>
      <c r="AC238"/>
      <c r="AD238"/>
      <c r="AE238"/>
    </row>
    <row r="239" spans="1:31" ht="15" customHeight="1">
      <c r="C239" s="87"/>
      <c r="D239" s="858"/>
      <c r="E239" s="858"/>
      <c r="F239" s="859"/>
      <c r="G239" s="187"/>
      <c r="H239" s="266"/>
      <c r="I239" s="858"/>
      <c r="J239" s="858"/>
      <c r="K239" s="859"/>
      <c r="L239" s="187"/>
      <c r="M239" s="266"/>
      <c r="N239" s="858"/>
      <c r="O239" s="858"/>
      <c r="P239" s="859"/>
      <c r="T239" s="187"/>
      <c r="U239" s="187"/>
      <c r="V239" s="187"/>
      <c r="W239" s="187"/>
      <c r="X239" s="187"/>
      <c r="Y239"/>
      <c r="Z239"/>
      <c r="AA239"/>
      <c r="AB239"/>
      <c r="AC239"/>
      <c r="AD239"/>
      <c r="AE239"/>
    </row>
    <row r="240" spans="1:31" ht="15" customHeight="1">
      <c r="C240" s="87"/>
      <c r="D240" s="858"/>
      <c r="E240" s="858"/>
      <c r="F240" s="859"/>
      <c r="G240" s="187"/>
      <c r="H240" s="266"/>
      <c r="I240" s="858"/>
      <c r="J240" s="858"/>
      <c r="K240" s="859"/>
      <c r="L240" s="187"/>
      <c r="M240" s="266"/>
      <c r="N240" s="858"/>
      <c r="O240" s="858"/>
      <c r="P240" s="859"/>
      <c r="Y240"/>
      <c r="Z240"/>
      <c r="AA240"/>
      <c r="AB240"/>
      <c r="AC240"/>
      <c r="AD240"/>
      <c r="AE240"/>
    </row>
    <row r="241" spans="1:250" ht="15" customHeight="1">
      <c r="C241" s="87"/>
      <c r="D241" s="858"/>
      <c r="E241" s="858"/>
      <c r="F241" s="859"/>
      <c r="G241" s="187"/>
      <c r="H241" s="266"/>
      <c r="I241" s="858"/>
      <c r="J241" s="858"/>
      <c r="K241" s="859"/>
      <c r="L241" s="187"/>
      <c r="M241" s="266"/>
      <c r="N241" s="858"/>
      <c r="O241" s="858"/>
      <c r="P241" s="859"/>
      <c r="T241" s="311" t="s">
        <v>312</v>
      </c>
      <c r="U241" s="312"/>
      <c r="V241" s="286"/>
      <c r="W241" s="286"/>
      <c r="X241" s="287"/>
      <c r="Y241"/>
      <c r="Z241"/>
      <c r="AA241"/>
      <c r="AB241"/>
      <c r="AC241"/>
      <c r="AD241"/>
      <c r="AE241"/>
    </row>
    <row r="242" spans="1:250" s="187" customFormat="1" ht="15" customHeight="1" thickBot="1">
      <c r="C242" s="266"/>
      <c r="E242" s="94"/>
      <c r="F242" s="94"/>
      <c r="H242" s="266"/>
      <c r="J242" s="94"/>
      <c r="K242" s="94"/>
      <c r="M242" s="266"/>
      <c r="O242" s="94"/>
      <c r="P242" s="94"/>
      <c r="T242" s="315" t="s">
        <v>313</v>
      </c>
      <c r="U242" s="316"/>
      <c r="V242" s="316"/>
      <c r="W242" s="316"/>
      <c r="X242" s="317"/>
      <c r="Y242"/>
      <c r="Z242"/>
      <c r="AA242"/>
      <c r="AB242"/>
      <c r="AC242"/>
      <c r="AD242"/>
      <c r="AE242"/>
    </row>
    <row r="243" spans="1:250" ht="15" customHeight="1" thickBot="1">
      <c r="A243" s="91">
        <v>7</v>
      </c>
      <c r="C243" s="98" t="s">
        <v>40</v>
      </c>
      <c r="D243" s="99"/>
      <c r="E243" s="100"/>
      <c r="F243" s="101"/>
      <c r="G243" s="87"/>
      <c r="H243" s="98" t="s">
        <v>40</v>
      </c>
      <c r="I243" s="99"/>
      <c r="J243" s="100"/>
      <c r="K243" s="101"/>
      <c r="L243" s="87"/>
      <c r="M243" s="98" t="s">
        <v>40</v>
      </c>
      <c r="N243" s="99"/>
      <c r="O243" s="100"/>
      <c r="P243" s="101"/>
      <c r="Q243" s="266"/>
      <c r="T243" s="318" t="s">
        <v>314</v>
      </c>
      <c r="U243" s="319"/>
      <c r="V243" s="319"/>
      <c r="W243" s="319"/>
      <c r="X243" s="320"/>
      <c r="Y243"/>
      <c r="Z243"/>
      <c r="AA243"/>
      <c r="AB243"/>
      <c r="AC243"/>
      <c r="AD243"/>
      <c r="AE243"/>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c r="BI243" s="87"/>
      <c r="BJ243" s="87"/>
      <c r="BK243" s="87"/>
      <c r="BL243" s="87"/>
      <c r="BM243" s="87"/>
      <c r="BN243" s="87"/>
      <c r="BO243" s="87"/>
      <c r="BP243" s="87"/>
      <c r="BQ243" s="87"/>
      <c r="BR243" s="87"/>
      <c r="BS243" s="87"/>
      <c r="BT243" s="87"/>
      <c r="BU243" s="87"/>
      <c r="BV243" s="87"/>
      <c r="BW243" s="87"/>
      <c r="BX243" s="87"/>
      <c r="BY243" s="87"/>
      <c r="BZ243" s="87"/>
      <c r="CA243" s="87"/>
      <c r="CB243" s="87"/>
      <c r="CC243" s="87"/>
      <c r="CD243" s="87"/>
      <c r="CE243" s="87"/>
      <c r="CF243" s="87"/>
      <c r="CG243" s="87"/>
      <c r="CH243" s="87"/>
      <c r="CI243" s="87"/>
      <c r="CJ243" s="87"/>
      <c r="CK243" s="87"/>
      <c r="CL243" s="87"/>
      <c r="CM243" s="87"/>
      <c r="CN243" s="87"/>
      <c r="CO243" s="87"/>
      <c r="CP243" s="87"/>
      <c r="CQ243" s="87"/>
      <c r="CR243" s="87"/>
      <c r="CS243" s="87"/>
      <c r="CT243" s="87"/>
      <c r="CU243" s="87"/>
      <c r="CV243" s="87"/>
      <c r="CW243" s="87"/>
      <c r="CX243" s="87"/>
      <c r="CY243" s="87"/>
      <c r="CZ243" s="87"/>
      <c r="DA243" s="87"/>
      <c r="DB243" s="87"/>
      <c r="DC243" s="87"/>
      <c r="DD243" s="87"/>
      <c r="DE243" s="87"/>
      <c r="DF243" s="87"/>
      <c r="DG243" s="87"/>
      <c r="DH243" s="87"/>
      <c r="DI243" s="87"/>
      <c r="DJ243" s="87"/>
      <c r="DK243" s="87"/>
      <c r="DL243" s="87"/>
      <c r="DM243" s="87"/>
      <c r="DN243" s="87"/>
      <c r="DO243" s="87"/>
      <c r="DP243" s="87"/>
      <c r="DQ243" s="87"/>
      <c r="DR243" s="87"/>
      <c r="DS243" s="87"/>
      <c r="DT243" s="87"/>
      <c r="DU243" s="87"/>
      <c r="DV243" s="87"/>
      <c r="DW243" s="87"/>
      <c r="DX243" s="87"/>
      <c r="DY243" s="87"/>
      <c r="DZ243" s="87"/>
      <c r="EA243" s="87"/>
      <c r="EB243" s="87"/>
      <c r="EC243" s="87"/>
      <c r="ED243" s="87"/>
      <c r="EE243" s="87"/>
      <c r="EF243" s="87"/>
      <c r="EG243" s="87"/>
      <c r="EH243" s="87"/>
      <c r="EI243" s="87"/>
      <c r="EJ243" s="87"/>
      <c r="EK243" s="87"/>
      <c r="EL243" s="87"/>
      <c r="EM243" s="87"/>
      <c r="EN243" s="87"/>
      <c r="EO243" s="87"/>
      <c r="EP243" s="87"/>
      <c r="EQ243" s="87"/>
      <c r="ER243" s="87"/>
      <c r="ES243" s="87"/>
      <c r="ET243" s="87"/>
      <c r="EU243" s="87"/>
      <c r="EV243" s="87"/>
      <c r="EW243" s="87"/>
      <c r="EX243" s="87"/>
      <c r="EY243" s="87"/>
      <c r="EZ243" s="87"/>
      <c r="FA243" s="87"/>
      <c r="FB243" s="87"/>
      <c r="FC243" s="87"/>
      <c r="FD243" s="87"/>
      <c r="FE243" s="87"/>
      <c r="FF243" s="87"/>
      <c r="FG243" s="87"/>
      <c r="FH243" s="87"/>
      <c r="FI243" s="87"/>
      <c r="FJ243" s="87"/>
      <c r="FK243" s="87"/>
      <c r="FL243" s="87"/>
      <c r="FM243" s="87"/>
      <c r="FN243" s="87"/>
      <c r="FO243" s="87"/>
      <c r="FP243" s="87"/>
      <c r="FQ243" s="87"/>
      <c r="FR243" s="87"/>
      <c r="FS243" s="87"/>
      <c r="FT243" s="87"/>
      <c r="FU243" s="87"/>
      <c r="FV243" s="87"/>
      <c r="FW243" s="87"/>
      <c r="FX243" s="87"/>
      <c r="FY243" s="87"/>
      <c r="FZ243" s="87"/>
      <c r="GA243" s="87"/>
      <c r="GB243" s="87"/>
      <c r="GC243" s="87"/>
      <c r="GD243" s="87"/>
      <c r="GE243" s="87"/>
      <c r="GF243" s="87"/>
      <c r="GG243" s="87"/>
      <c r="GH243" s="87"/>
      <c r="GI243" s="87"/>
      <c r="GJ243" s="87"/>
      <c r="GK243" s="87"/>
      <c r="GL243" s="87"/>
      <c r="GM243" s="87"/>
      <c r="GN243" s="87"/>
      <c r="GO243" s="87"/>
      <c r="GP243" s="87"/>
      <c r="GQ243" s="87"/>
      <c r="GR243" s="87"/>
      <c r="GS243" s="87"/>
      <c r="GT243" s="87"/>
      <c r="GU243" s="87"/>
      <c r="GV243" s="87"/>
      <c r="GW243" s="87"/>
      <c r="GX243" s="87"/>
      <c r="GY243" s="87"/>
      <c r="GZ243" s="87"/>
      <c r="HA243" s="87"/>
      <c r="HB243" s="87"/>
      <c r="HC243" s="87"/>
      <c r="HD243" s="87"/>
      <c r="HE243" s="87"/>
      <c r="HF243" s="87"/>
      <c r="HG243" s="87"/>
      <c r="HH243" s="87"/>
      <c r="HI243" s="87"/>
      <c r="HJ243" s="87"/>
      <c r="HK243" s="87"/>
      <c r="HL243" s="87"/>
      <c r="HM243" s="87"/>
      <c r="HN243" s="87"/>
      <c r="HO243" s="87"/>
      <c r="HP243" s="87"/>
      <c r="HQ243" s="87"/>
      <c r="HR243" s="87"/>
      <c r="HS243" s="87"/>
      <c r="HT243" s="87"/>
      <c r="HU243" s="87"/>
      <c r="HV243" s="87"/>
      <c r="HW243" s="87"/>
      <c r="HX243" s="87"/>
      <c r="HY243" s="87"/>
      <c r="HZ243" s="87"/>
      <c r="IA243" s="87"/>
      <c r="IB243" s="87"/>
      <c r="IC243" s="87"/>
      <c r="ID243" s="87"/>
      <c r="IE243" s="87"/>
      <c r="IF243" s="87"/>
      <c r="IG243" s="87"/>
      <c r="IH243" s="87"/>
      <c r="II243" s="87"/>
      <c r="IJ243" s="87"/>
      <c r="IK243" s="87"/>
      <c r="IL243" s="87"/>
      <c r="IM243" s="87"/>
      <c r="IN243" s="87"/>
      <c r="IO243" s="87"/>
      <c r="IP243" s="87"/>
    </row>
    <row r="244" spans="1:250" ht="50.15" customHeight="1">
      <c r="C244" s="1284" t="s">
        <v>65</v>
      </c>
      <c r="D244" s="1286"/>
      <c r="E244" s="240" t="s">
        <v>41</v>
      </c>
      <c r="F244" s="240" t="s">
        <v>42</v>
      </c>
      <c r="H244" s="1284" t="s">
        <v>65</v>
      </c>
      <c r="I244" s="1286"/>
      <c r="J244" s="240" t="s">
        <v>41</v>
      </c>
      <c r="K244" s="240" t="s">
        <v>42</v>
      </c>
      <c r="M244" s="1284" t="s">
        <v>65</v>
      </c>
      <c r="N244" s="1286"/>
      <c r="O244" s="240" t="s">
        <v>41</v>
      </c>
      <c r="P244" s="240" t="s">
        <v>42</v>
      </c>
      <c r="T244" s="321"/>
      <c r="U244" s="322" t="s">
        <v>315</v>
      </c>
      <c r="V244" s="103" t="s">
        <v>316</v>
      </c>
      <c r="W244" s="103" t="s">
        <v>41</v>
      </c>
      <c r="X244" s="103" t="s">
        <v>42</v>
      </c>
      <c r="Y244"/>
      <c r="Z244"/>
      <c r="AA244"/>
      <c r="AB244"/>
      <c r="AC244"/>
      <c r="AD244"/>
      <c r="AE244"/>
    </row>
    <row r="245" spans="1:250" ht="15" customHeight="1">
      <c r="C245" s="104">
        <v>1</v>
      </c>
      <c r="D245" s="861"/>
      <c r="E245" s="862"/>
      <c r="F245" s="1014"/>
      <c r="H245" s="104">
        <v>1</v>
      </c>
      <c r="I245" s="861"/>
      <c r="J245" s="862"/>
      <c r="K245" s="1014"/>
      <c r="M245" s="104">
        <v>1</v>
      </c>
      <c r="N245" s="861"/>
      <c r="O245" s="862"/>
      <c r="P245" s="1014"/>
      <c r="T245" s="323">
        <v>1</v>
      </c>
      <c r="U245" s="863"/>
      <c r="V245" s="864"/>
      <c r="W245" s="1015"/>
      <c r="X245" s="1014"/>
      <c r="Y245"/>
      <c r="Z245"/>
      <c r="AA245"/>
      <c r="AB245"/>
      <c r="AC245"/>
      <c r="AD245"/>
      <c r="AE245"/>
    </row>
    <row r="246" spans="1:250" ht="15" customHeight="1">
      <c r="C246" s="104">
        <v>2</v>
      </c>
      <c r="D246" s="861"/>
      <c r="E246" s="862"/>
      <c r="F246" s="1014"/>
      <c r="H246" s="104">
        <v>2</v>
      </c>
      <c r="I246" s="861"/>
      <c r="J246" s="862"/>
      <c r="K246" s="1014"/>
      <c r="M246" s="104">
        <v>2</v>
      </c>
      <c r="N246" s="861"/>
      <c r="O246" s="862"/>
      <c r="P246" s="1014"/>
      <c r="T246" s="323">
        <v>2</v>
      </c>
      <c r="U246" s="863"/>
      <c r="V246" s="864"/>
      <c r="W246" s="1015"/>
      <c r="X246" s="1014"/>
      <c r="Y246"/>
      <c r="Z246"/>
      <c r="AA246"/>
      <c r="AB246"/>
      <c r="AC246"/>
      <c r="AD246"/>
      <c r="AE246"/>
    </row>
    <row r="247" spans="1:250" ht="15" customHeight="1">
      <c r="C247" s="104">
        <v>3</v>
      </c>
      <c r="D247" s="861"/>
      <c r="E247" s="862"/>
      <c r="F247" s="1014"/>
      <c r="H247" s="104">
        <v>3</v>
      </c>
      <c r="I247" s="861"/>
      <c r="J247" s="862"/>
      <c r="K247" s="1014"/>
      <c r="M247" s="104">
        <v>3</v>
      </c>
      <c r="N247" s="861"/>
      <c r="O247" s="862"/>
      <c r="P247" s="1014"/>
      <c r="T247" s="323">
        <v>3</v>
      </c>
      <c r="U247" s="863"/>
      <c r="V247" s="864"/>
      <c r="W247" s="1015"/>
      <c r="X247" s="1014"/>
      <c r="Y247"/>
      <c r="Z247"/>
      <c r="AA247"/>
      <c r="AB247"/>
      <c r="AC247"/>
      <c r="AD247"/>
      <c r="AE247"/>
    </row>
    <row r="248" spans="1:250" ht="15" customHeight="1">
      <c r="C248" s="104">
        <v>4</v>
      </c>
      <c r="D248" s="861"/>
      <c r="E248" s="862"/>
      <c r="F248" s="1014"/>
      <c r="H248" s="104">
        <v>4</v>
      </c>
      <c r="I248" s="861"/>
      <c r="J248" s="862"/>
      <c r="K248" s="1014"/>
      <c r="M248" s="104">
        <v>4</v>
      </c>
      <c r="N248" s="861"/>
      <c r="O248" s="862"/>
      <c r="P248" s="1014"/>
      <c r="T248" s="323">
        <v>4</v>
      </c>
      <c r="U248" s="863"/>
      <c r="V248" s="864"/>
      <c r="W248" s="1015"/>
      <c r="X248" s="1014"/>
      <c r="Y248"/>
      <c r="Z248"/>
      <c r="AA248"/>
      <c r="AB248"/>
      <c r="AC248"/>
      <c r="AD248"/>
      <c r="AE248"/>
    </row>
    <row r="249" spans="1:250" ht="15" customHeight="1">
      <c r="C249" s="104">
        <v>5</v>
      </c>
      <c r="D249" s="861"/>
      <c r="E249" s="862"/>
      <c r="F249" s="1014"/>
      <c r="H249" s="104">
        <v>5</v>
      </c>
      <c r="I249" s="861"/>
      <c r="J249" s="862"/>
      <c r="K249" s="1014"/>
      <c r="M249" s="104">
        <v>5</v>
      </c>
      <c r="N249" s="861"/>
      <c r="O249" s="862"/>
      <c r="P249" s="1014"/>
      <c r="T249" s="323">
        <v>5</v>
      </c>
      <c r="U249" s="863"/>
      <c r="V249" s="864"/>
      <c r="W249" s="1015"/>
      <c r="X249" s="1014"/>
      <c r="Y249"/>
      <c r="Z249"/>
      <c r="AA249"/>
      <c r="AB249"/>
      <c r="AC249"/>
      <c r="AD249"/>
      <c r="AE249"/>
    </row>
    <row r="250" spans="1:250" ht="15" customHeight="1">
      <c r="C250" s="104">
        <v>6</v>
      </c>
      <c r="D250" s="861"/>
      <c r="E250" s="862"/>
      <c r="F250" s="1014"/>
      <c r="H250" s="104">
        <v>6</v>
      </c>
      <c r="I250" s="861"/>
      <c r="J250" s="862"/>
      <c r="K250" s="1014"/>
      <c r="M250" s="104">
        <v>6</v>
      </c>
      <c r="N250" s="861"/>
      <c r="O250" s="862"/>
      <c r="P250" s="1014"/>
      <c r="T250" s="323">
        <v>6</v>
      </c>
      <c r="U250" s="863"/>
      <c r="V250" s="864"/>
      <c r="W250" s="1015"/>
      <c r="X250" s="1014"/>
      <c r="Y250"/>
      <c r="Z250"/>
      <c r="AA250"/>
      <c r="AB250"/>
      <c r="AC250"/>
      <c r="AD250"/>
      <c r="AE250"/>
    </row>
    <row r="251" spans="1:250" ht="15" customHeight="1">
      <c r="C251" s="104">
        <v>7</v>
      </c>
      <c r="D251" s="861"/>
      <c r="E251" s="862"/>
      <c r="F251" s="1014"/>
      <c r="H251" s="104">
        <v>7</v>
      </c>
      <c r="I251" s="861"/>
      <c r="J251" s="862"/>
      <c r="K251" s="1014"/>
      <c r="M251" s="104">
        <v>7</v>
      </c>
      <c r="N251" s="861"/>
      <c r="O251" s="862"/>
      <c r="P251" s="1014"/>
      <c r="T251" s="323">
        <v>7</v>
      </c>
      <c r="U251" s="863"/>
      <c r="V251" s="864"/>
      <c r="W251" s="1015"/>
      <c r="X251" s="1014"/>
      <c r="Y251"/>
      <c r="Z251"/>
      <c r="AA251"/>
      <c r="AB251"/>
      <c r="AC251"/>
      <c r="AD251"/>
      <c r="AE251"/>
    </row>
    <row r="252" spans="1:250" ht="15" customHeight="1">
      <c r="C252" s="104">
        <v>8</v>
      </c>
      <c r="D252" s="861"/>
      <c r="E252" s="862"/>
      <c r="F252" s="1014"/>
      <c r="H252" s="104">
        <v>8</v>
      </c>
      <c r="I252" s="861"/>
      <c r="J252" s="862"/>
      <c r="K252" s="1014"/>
      <c r="M252" s="104">
        <v>8</v>
      </c>
      <c r="N252" s="861"/>
      <c r="O252" s="862"/>
      <c r="P252" s="1014"/>
      <c r="T252" s="323">
        <v>8</v>
      </c>
      <c r="U252" s="863"/>
      <c r="V252" s="864"/>
      <c r="W252" s="1015"/>
      <c r="X252" s="1014"/>
      <c r="Y252"/>
      <c r="Z252"/>
      <c r="AA252"/>
      <c r="AB252"/>
      <c r="AC252"/>
      <c r="AD252"/>
      <c r="AE252"/>
    </row>
    <row r="253" spans="1:250" ht="15" customHeight="1">
      <c r="C253" s="104">
        <v>9</v>
      </c>
      <c r="D253" s="861"/>
      <c r="E253" s="862"/>
      <c r="F253" s="1014"/>
      <c r="H253" s="104">
        <v>9</v>
      </c>
      <c r="I253" s="861"/>
      <c r="J253" s="862"/>
      <c r="K253" s="1014"/>
      <c r="M253" s="104">
        <v>9</v>
      </c>
      <c r="N253" s="861"/>
      <c r="O253" s="862"/>
      <c r="P253" s="1014"/>
      <c r="T253" s="323">
        <v>9</v>
      </c>
      <c r="U253" s="863"/>
      <c r="V253" s="864"/>
      <c r="W253" s="1015"/>
      <c r="X253" s="1014"/>
      <c r="Y253"/>
      <c r="Z253"/>
      <c r="AA253"/>
      <c r="AB253"/>
      <c r="AC253"/>
      <c r="AD253"/>
      <c r="AE253"/>
    </row>
    <row r="254" spans="1:250" ht="15" customHeight="1">
      <c r="C254" s="104">
        <v>10</v>
      </c>
      <c r="D254" s="861"/>
      <c r="E254" s="862"/>
      <c r="F254" s="1014"/>
      <c r="H254" s="104">
        <v>10</v>
      </c>
      <c r="I254" s="861"/>
      <c r="J254" s="862"/>
      <c r="K254" s="1014"/>
      <c r="M254" s="104">
        <v>10</v>
      </c>
      <c r="N254" s="861"/>
      <c r="O254" s="862"/>
      <c r="P254" s="1014"/>
      <c r="T254" s="323">
        <v>10</v>
      </c>
      <c r="U254" s="863"/>
      <c r="V254" s="864"/>
      <c r="W254" s="1015"/>
      <c r="X254" s="1014"/>
      <c r="Y254"/>
      <c r="Z254"/>
      <c r="AA254"/>
      <c r="AB254"/>
      <c r="AC254"/>
      <c r="AD254"/>
      <c r="AE254"/>
    </row>
    <row r="255" spans="1:250" s="187" customFormat="1">
      <c r="R255"/>
      <c r="S255"/>
      <c r="T255"/>
      <c r="U255"/>
      <c r="V255"/>
      <c r="W255"/>
      <c r="X255"/>
      <c r="Y255"/>
      <c r="Z255"/>
      <c r="AA255"/>
      <c r="AB255"/>
      <c r="AC255"/>
      <c r="AD255"/>
      <c r="AE255"/>
    </row>
    <row r="256" spans="1:250" s="187" customFormat="1">
      <c r="A256" s="187" t="s">
        <v>61</v>
      </c>
      <c r="R256"/>
      <c r="S256"/>
      <c r="T256"/>
      <c r="U256"/>
      <c r="V256"/>
      <c r="W256"/>
      <c r="X256"/>
      <c r="Y256"/>
      <c r="Z256"/>
      <c r="AA256"/>
      <c r="AB256"/>
      <c r="AC256"/>
      <c r="AD256"/>
      <c r="AE256"/>
    </row>
    <row r="257" spans="1:31" s="187" customFormat="1" ht="13.5" customHeight="1">
      <c r="A257" s="187" t="s">
        <v>98</v>
      </c>
      <c r="R257"/>
      <c r="S257"/>
      <c r="T257"/>
      <c r="U257"/>
      <c r="V257"/>
      <c r="W257"/>
      <c r="X257"/>
      <c r="Y257"/>
      <c r="Z257"/>
      <c r="AA257"/>
      <c r="AB257"/>
      <c r="AC257"/>
      <c r="AD257"/>
      <c r="AE257"/>
    </row>
    <row r="258" spans="1:31" s="187" customFormat="1">
      <c r="A258" s="187" t="s">
        <v>141</v>
      </c>
      <c r="R258"/>
      <c r="S258"/>
      <c r="T258"/>
      <c r="U258"/>
      <c r="V258"/>
      <c r="W258"/>
      <c r="X258"/>
      <c r="Y258"/>
      <c r="Z258"/>
      <c r="AA258"/>
      <c r="AB258"/>
      <c r="AC258"/>
      <c r="AD258"/>
      <c r="AE258"/>
    </row>
    <row r="259" spans="1:31" s="1016" customFormat="1">
      <c r="R259" s="944"/>
      <c r="S259" s="944"/>
      <c r="T259" s="944"/>
      <c r="U259" s="944"/>
      <c r="V259" s="944"/>
      <c r="W259" s="944"/>
      <c r="X259" s="944"/>
      <c r="Y259" s="944"/>
      <c r="Z259" s="944"/>
      <c r="AA259" s="944"/>
      <c r="AB259" s="944"/>
      <c r="AC259" s="944"/>
      <c r="AD259" s="944"/>
      <c r="AE259" s="944"/>
    </row>
    <row r="260" spans="1:31" s="1016" customFormat="1">
      <c r="R260" s="944"/>
      <c r="S260" s="944"/>
      <c r="T260" s="944"/>
      <c r="U260" s="944"/>
      <c r="V260" s="944"/>
      <c r="W260" s="944"/>
      <c r="X260" s="944"/>
      <c r="Y260" s="944"/>
      <c r="Z260" s="944"/>
      <c r="AA260" s="944"/>
      <c r="AB260" s="944"/>
      <c r="AC260" s="944"/>
      <c r="AD260" s="944"/>
      <c r="AE260" s="944"/>
    </row>
    <row r="261" spans="1:31" s="1016" customFormat="1">
      <c r="R261" s="944"/>
      <c r="S261" s="944"/>
      <c r="T261" s="944"/>
      <c r="U261" s="944"/>
      <c r="V261" s="944"/>
      <c r="W261" s="944"/>
      <c r="X261" s="944"/>
      <c r="Y261" s="944"/>
      <c r="Z261" s="944"/>
      <c r="AA261" s="944"/>
      <c r="AB261" s="944"/>
      <c r="AC261" s="944"/>
      <c r="AD261" s="944"/>
      <c r="AE261" s="944"/>
    </row>
    <row r="262" spans="1:31" s="1016" customFormat="1">
      <c r="R262" s="944"/>
      <c r="S262" s="944"/>
      <c r="T262" s="944"/>
      <c r="U262" s="944"/>
      <c r="V262" s="944"/>
      <c r="W262" s="944"/>
      <c r="X262" s="944"/>
      <c r="Y262" s="944"/>
      <c r="Z262" s="944"/>
      <c r="AA262" s="944"/>
      <c r="AB262" s="944"/>
      <c r="AC262" s="944"/>
      <c r="AD262" s="944"/>
      <c r="AE262" s="944"/>
    </row>
    <row r="263" spans="1:31" s="1016" customFormat="1"/>
    <row r="264" spans="1:31" s="1017" customFormat="1">
      <c r="Q264" s="1016"/>
      <c r="R264" s="1016"/>
      <c r="S264" s="1016"/>
      <c r="Y264" s="1016"/>
      <c r="Z264" s="1016"/>
    </row>
    <row r="265" spans="1:31" s="1017" customFormat="1">
      <c r="Q265" s="1016"/>
      <c r="R265" s="1016"/>
      <c r="S265" s="1016"/>
      <c r="Y265" s="1016"/>
      <c r="Z265" s="1016"/>
    </row>
    <row r="266" spans="1:31" s="1017" customFormat="1">
      <c r="Q266" s="1016"/>
      <c r="R266" s="1016"/>
      <c r="S266" s="1016"/>
      <c r="Y266" s="1016"/>
      <c r="Z266" s="1016"/>
    </row>
    <row r="267" spans="1:31" s="1017" customFormat="1">
      <c r="Q267" s="1016"/>
      <c r="R267" s="1016"/>
      <c r="S267" s="1016"/>
      <c r="Y267" s="1016"/>
      <c r="Z267" s="1016"/>
    </row>
    <row r="268" spans="1:31" s="1017" customFormat="1">
      <c r="Q268" s="1016"/>
      <c r="R268" s="1016"/>
      <c r="S268" s="1016"/>
      <c r="Y268" s="1016"/>
      <c r="Z268" s="1016"/>
    </row>
    <row r="269" spans="1:31" s="1017" customFormat="1">
      <c r="Q269" s="1016"/>
      <c r="R269" s="1016"/>
      <c r="S269" s="1016"/>
      <c r="Y269" s="1016"/>
      <c r="Z269" s="1016"/>
    </row>
    <row r="270" spans="1:31" s="1017" customFormat="1">
      <c r="Q270" s="1016"/>
      <c r="R270" s="1016"/>
      <c r="S270" s="1016"/>
      <c r="Y270" s="1016"/>
      <c r="Z270" s="1016"/>
    </row>
    <row r="271" spans="1:31" s="1017" customFormat="1">
      <c r="Q271" s="1016"/>
      <c r="R271" s="1016"/>
      <c r="S271" s="1016"/>
      <c r="Y271" s="1016"/>
      <c r="Z271" s="1016"/>
    </row>
    <row r="272" spans="1:31" s="1017" customFormat="1">
      <c r="Q272" s="1016"/>
      <c r="R272" s="1016"/>
      <c r="S272" s="1016"/>
      <c r="Y272" s="1016"/>
      <c r="Z272" s="1016"/>
    </row>
    <row r="273" spans="17:26" s="1017" customFormat="1">
      <c r="Q273" s="1016"/>
      <c r="R273" s="1016"/>
      <c r="S273" s="1016"/>
      <c r="Y273" s="1016"/>
      <c r="Z273" s="1016"/>
    </row>
    <row r="274" spans="17:26" s="1017" customFormat="1">
      <c r="Q274" s="1016"/>
      <c r="R274" s="1016"/>
      <c r="S274" s="1016"/>
      <c r="Y274" s="1016"/>
      <c r="Z274" s="1016"/>
    </row>
    <row r="275" spans="17:26" s="1017" customFormat="1">
      <c r="Q275" s="1016"/>
      <c r="R275" s="1016"/>
      <c r="S275" s="1016"/>
      <c r="Y275" s="1016"/>
      <c r="Z275" s="1016"/>
    </row>
    <row r="276" spans="17:26" s="1017" customFormat="1">
      <c r="Q276" s="1016"/>
      <c r="R276" s="1016"/>
      <c r="S276" s="1016"/>
      <c r="Y276" s="1016"/>
      <c r="Z276" s="1016"/>
    </row>
    <row r="277" spans="17:26" s="1017" customFormat="1">
      <c r="Q277" s="1016"/>
      <c r="R277" s="1016"/>
      <c r="S277" s="1016"/>
      <c r="Y277" s="1016"/>
      <c r="Z277" s="1016"/>
    </row>
    <row r="278" spans="17:26" s="1017" customFormat="1">
      <c r="Q278" s="1016"/>
      <c r="R278" s="1016"/>
      <c r="S278" s="1016"/>
      <c r="Y278" s="1016"/>
      <c r="Z278" s="1016"/>
    </row>
    <row r="279" spans="17:26" s="1017" customFormat="1">
      <c r="Q279" s="1016"/>
      <c r="R279" s="1016"/>
      <c r="S279" s="1016"/>
      <c r="Y279" s="1016"/>
      <c r="Z279" s="1016"/>
    </row>
    <row r="280" spans="17:26" s="1017" customFormat="1">
      <c r="Q280" s="1016"/>
      <c r="R280" s="1016"/>
      <c r="S280" s="1016"/>
      <c r="Y280" s="1016"/>
      <c r="Z280" s="1016"/>
    </row>
    <row r="281" spans="17:26" s="1017" customFormat="1">
      <c r="Q281" s="1016"/>
      <c r="R281" s="1016"/>
      <c r="S281" s="1016"/>
      <c r="Y281" s="1016"/>
      <c r="Z281" s="1016"/>
    </row>
    <row r="282" spans="17:26" s="1017" customFormat="1">
      <c r="Q282" s="1016"/>
      <c r="R282" s="1016"/>
      <c r="S282" s="1016"/>
      <c r="Y282" s="1016"/>
      <c r="Z282" s="1016"/>
    </row>
    <row r="283" spans="17:26" s="1017" customFormat="1">
      <c r="Q283" s="1016"/>
      <c r="R283" s="1016"/>
      <c r="S283" s="1016"/>
      <c r="Y283" s="1016"/>
      <c r="Z283" s="1016"/>
    </row>
    <row r="284" spans="17:26" s="1017" customFormat="1">
      <c r="Q284" s="1016"/>
      <c r="R284" s="1016"/>
      <c r="S284" s="1016"/>
      <c r="Y284" s="1016"/>
      <c r="Z284" s="1016"/>
    </row>
    <row r="285" spans="17:26" s="1017" customFormat="1">
      <c r="Q285" s="1016"/>
      <c r="R285" s="1016"/>
      <c r="S285" s="1016"/>
      <c r="Y285" s="1016"/>
      <c r="Z285" s="1016"/>
    </row>
    <row r="286" spans="17:26" s="1017" customFormat="1">
      <c r="Q286" s="1016"/>
      <c r="R286" s="1016"/>
      <c r="S286" s="1016"/>
      <c r="Y286" s="1016"/>
      <c r="Z286" s="1016"/>
    </row>
    <row r="287" spans="17:26" s="1017" customFormat="1">
      <c r="Q287" s="1016"/>
      <c r="R287" s="1016"/>
      <c r="S287" s="1016"/>
      <c r="Y287" s="1016"/>
      <c r="Z287" s="1016"/>
    </row>
    <row r="288" spans="17:26" s="1017" customFormat="1">
      <c r="Q288" s="1016"/>
      <c r="R288" s="1016"/>
      <c r="S288" s="1016"/>
      <c r="Y288" s="1016"/>
      <c r="Z288" s="1016"/>
    </row>
    <row r="289" spans="17:26" s="1017" customFormat="1">
      <c r="Q289" s="1016"/>
      <c r="R289" s="1016"/>
      <c r="S289" s="1016"/>
      <c r="Y289" s="1016"/>
      <c r="Z289" s="1016"/>
    </row>
    <row r="290" spans="17:26" s="1017" customFormat="1">
      <c r="Q290" s="1016"/>
      <c r="R290" s="1016"/>
      <c r="S290" s="1016"/>
      <c r="Y290" s="1016"/>
      <c r="Z290" s="1016"/>
    </row>
    <row r="291" spans="17:26" s="1017" customFormat="1">
      <c r="Q291" s="1016"/>
      <c r="R291" s="1016"/>
      <c r="S291" s="1016"/>
      <c r="Y291" s="1016"/>
      <c r="Z291" s="1016"/>
    </row>
    <row r="292" spans="17:26" s="1017" customFormat="1">
      <c r="Q292" s="1016"/>
      <c r="R292" s="1016"/>
      <c r="S292" s="1016"/>
      <c r="Y292" s="1016"/>
      <c r="Z292" s="1016"/>
    </row>
    <row r="293" spans="17:26" s="1017" customFormat="1">
      <c r="Q293" s="1016"/>
      <c r="R293" s="1016"/>
      <c r="S293" s="1016"/>
      <c r="Y293" s="1016"/>
      <c r="Z293" s="1016"/>
    </row>
    <row r="294" spans="17:26" s="1017" customFormat="1">
      <c r="Q294" s="1016"/>
      <c r="R294" s="1016"/>
      <c r="S294" s="1016"/>
      <c r="Y294" s="1016"/>
      <c r="Z294" s="1016"/>
    </row>
    <row r="295" spans="17:26" s="1017" customFormat="1">
      <c r="Q295" s="1016"/>
      <c r="R295" s="1016"/>
      <c r="S295" s="1016"/>
      <c r="Y295" s="1016"/>
      <c r="Z295" s="1016"/>
    </row>
    <row r="296" spans="17:26" s="1017" customFormat="1">
      <c r="Q296" s="1016"/>
      <c r="R296" s="1016"/>
      <c r="S296" s="1016"/>
      <c r="Y296" s="1016"/>
      <c r="Z296" s="1016"/>
    </row>
    <row r="297" spans="17:26" s="1017" customFormat="1">
      <c r="Q297" s="1016"/>
      <c r="R297" s="1016"/>
      <c r="S297" s="1016"/>
      <c r="Y297" s="1016"/>
      <c r="Z297" s="1016"/>
    </row>
    <row r="298" spans="17:26" s="1017" customFormat="1">
      <c r="Q298" s="1016"/>
      <c r="R298" s="1016"/>
      <c r="S298" s="1016"/>
      <c r="Y298" s="1016"/>
      <c r="Z298" s="1016"/>
    </row>
    <row r="299" spans="17:26" s="1017" customFormat="1">
      <c r="Q299" s="1016"/>
      <c r="R299" s="1016"/>
      <c r="S299" s="1016"/>
      <c r="Y299" s="1016"/>
      <c r="Z299" s="1016"/>
    </row>
    <row r="300" spans="17:26" s="1017" customFormat="1">
      <c r="Q300" s="1016"/>
      <c r="R300" s="1016"/>
      <c r="S300" s="1016"/>
      <c r="Y300" s="1016"/>
      <c r="Z300" s="1016"/>
    </row>
    <row r="301" spans="17:26" s="1017" customFormat="1">
      <c r="Q301" s="1016"/>
      <c r="R301" s="1016"/>
      <c r="S301" s="1016"/>
      <c r="Y301" s="1016"/>
      <c r="Z301" s="1016"/>
    </row>
    <row r="302" spans="17:26" s="1017" customFormat="1">
      <c r="Q302" s="1016"/>
      <c r="R302" s="1016"/>
      <c r="S302" s="1016"/>
      <c r="Y302" s="1016"/>
      <c r="Z302" s="1016"/>
    </row>
    <row r="303" spans="17:26" s="1017" customFormat="1">
      <c r="Q303" s="1016"/>
      <c r="R303" s="1016"/>
      <c r="S303" s="1016"/>
      <c r="Y303" s="1016"/>
      <c r="Z303" s="1016"/>
    </row>
    <row r="304" spans="17:26" s="1017" customFormat="1">
      <c r="Q304" s="1016"/>
      <c r="R304" s="1016"/>
      <c r="S304" s="1016"/>
      <c r="Y304" s="1016"/>
      <c r="Z304" s="1016"/>
    </row>
    <row r="305" spans="17:26" s="1017" customFormat="1">
      <c r="Q305" s="1016"/>
      <c r="R305" s="1016"/>
      <c r="S305" s="1016"/>
      <c r="Y305" s="1016"/>
      <c r="Z305" s="1016"/>
    </row>
    <row r="306" spans="17:26" s="1017" customFormat="1">
      <c r="Q306" s="1016"/>
      <c r="R306" s="1016"/>
      <c r="S306" s="1016"/>
      <c r="Y306" s="1016"/>
      <c r="Z306" s="1016"/>
    </row>
    <row r="307" spans="17:26" s="1017" customFormat="1">
      <c r="Q307" s="1016"/>
      <c r="R307" s="1016"/>
      <c r="S307" s="1016"/>
      <c r="Y307" s="1016"/>
      <c r="Z307" s="1016"/>
    </row>
    <row r="308" spans="17:26" s="1017" customFormat="1">
      <c r="Q308" s="1016"/>
      <c r="R308" s="1016"/>
      <c r="S308" s="1016"/>
      <c r="Y308" s="1016"/>
      <c r="Z308" s="1016"/>
    </row>
    <row r="309" spans="17:26" s="1017" customFormat="1">
      <c r="Q309" s="1016"/>
      <c r="R309" s="1016"/>
      <c r="S309" s="1016"/>
      <c r="Y309" s="1016"/>
      <c r="Z309" s="1016"/>
    </row>
    <row r="310" spans="17:26" s="1017" customFormat="1">
      <c r="Q310" s="1016"/>
      <c r="R310" s="1016"/>
      <c r="S310" s="1016"/>
      <c r="Y310" s="1016"/>
      <c r="Z310" s="1016"/>
    </row>
    <row r="311" spans="17:26" s="1017" customFormat="1">
      <c r="Q311" s="1016"/>
      <c r="R311" s="1016"/>
      <c r="S311" s="1016"/>
      <c r="Y311" s="1016"/>
      <c r="Z311" s="1016"/>
    </row>
    <row r="312" spans="17:26" s="1017" customFormat="1">
      <c r="Q312" s="1016"/>
      <c r="R312" s="1016"/>
      <c r="S312" s="1016"/>
      <c r="Y312" s="1016"/>
      <c r="Z312" s="1016"/>
    </row>
    <row r="313" spans="17:26" s="1017" customFormat="1">
      <c r="Q313" s="1016"/>
      <c r="R313" s="1016"/>
      <c r="S313" s="1016"/>
      <c r="Y313" s="1016"/>
      <c r="Z313" s="1016"/>
    </row>
    <row r="314" spans="17:26" s="1017" customFormat="1">
      <c r="Q314" s="1016"/>
      <c r="R314" s="1016"/>
      <c r="S314" s="1016"/>
      <c r="Y314" s="1016"/>
      <c r="Z314" s="1016"/>
    </row>
    <row r="315" spans="17:26" s="1017" customFormat="1">
      <c r="Q315" s="1016"/>
      <c r="R315" s="1016"/>
      <c r="S315" s="1016"/>
      <c r="Y315" s="1016"/>
      <c r="Z315" s="1016"/>
    </row>
    <row r="316" spans="17:26" s="1017" customFormat="1">
      <c r="Q316" s="1016"/>
      <c r="R316" s="1016"/>
      <c r="S316" s="1016"/>
      <c r="Y316" s="1016"/>
      <c r="Z316" s="1016"/>
    </row>
    <row r="317" spans="17:26" s="1017" customFormat="1">
      <c r="Q317" s="1016"/>
      <c r="R317" s="1016"/>
      <c r="S317" s="1016"/>
      <c r="Y317" s="1016"/>
      <c r="Z317" s="1016"/>
    </row>
    <row r="318" spans="17:26" s="1017" customFormat="1">
      <c r="Q318" s="1016"/>
      <c r="R318" s="1016"/>
      <c r="S318" s="1016"/>
      <c r="Y318" s="1016"/>
      <c r="Z318" s="1016"/>
    </row>
    <row r="319" spans="17:26" s="1017" customFormat="1">
      <c r="Q319" s="1016"/>
      <c r="R319" s="1016"/>
      <c r="S319" s="1016"/>
      <c r="Y319" s="1016"/>
      <c r="Z319" s="1016"/>
    </row>
    <row r="320" spans="17:26" s="1017" customFormat="1">
      <c r="Q320" s="1016"/>
      <c r="R320" s="1016"/>
      <c r="S320" s="1016"/>
      <c r="Y320" s="1016"/>
      <c r="Z320" s="1016"/>
    </row>
    <row r="321" spans="17:26" s="1017" customFormat="1">
      <c r="Q321" s="1016"/>
      <c r="R321" s="1016"/>
      <c r="S321" s="1016"/>
      <c r="Y321" s="1016"/>
      <c r="Z321" s="1016"/>
    </row>
    <row r="322" spans="17:26" s="1017" customFormat="1">
      <c r="Q322" s="1016"/>
      <c r="R322" s="1016"/>
      <c r="S322" s="1016"/>
      <c r="Y322" s="1016"/>
      <c r="Z322" s="1016"/>
    </row>
    <row r="323" spans="17:26" s="1017" customFormat="1">
      <c r="Q323" s="1016"/>
      <c r="R323" s="1016"/>
      <c r="S323" s="1016"/>
      <c r="Y323" s="1016"/>
      <c r="Z323" s="1016"/>
    </row>
    <row r="324" spans="17:26" s="1017" customFormat="1">
      <c r="Q324" s="1016"/>
      <c r="R324" s="1016"/>
      <c r="S324" s="1016"/>
      <c r="Y324" s="1016"/>
      <c r="Z324" s="1016"/>
    </row>
    <row r="325" spans="17:26" s="1017" customFormat="1">
      <c r="Q325" s="1016"/>
      <c r="R325" s="1016"/>
      <c r="S325" s="1016"/>
      <c r="Y325" s="1016"/>
      <c r="Z325" s="1016"/>
    </row>
    <row r="326" spans="17:26" s="1017" customFormat="1">
      <c r="Q326" s="1016"/>
      <c r="R326" s="1016"/>
      <c r="S326" s="1016"/>
      <c r="Y326" s="1016"/>
      <c r="Z326" s="1016"/>
    </row>
    <row r="327" spans="17:26" s="1017" customFormat="1">
      <c r="Q327" s="1016"/>
      <c r="R327" s="1016"/>
      <c r="S327" s="1016"/>
      <c r="Y327" s="1016"/>
      <c r="Z327" s="1016"/>
    </row>
    <row r="328" spans="17:26" s="1017" customFormat="1">
      <c r="Q328" s="1016"/>
      <c r="R328" s="1016"/>
      <c r="S328" s="1016"/>
      <c r="Y328" s="1016"/>
      <c r="Z328" s="1016"/>
    </row>
    <row r="329" spans="17:26" s="1017" customFormat="1">
      <c r="Q329" s="1016"/>
      <c r="R329" s="1016"/>
      <c r="S329" s="1016"/>
      <c r="Y329" s="1016"/>
      <c r="Z329" s="1016"/>
    </row>
    <row r="330" spans="17:26" s="1017" customFormat="1">
      <c r="Q330" s="1016"/>
      <c r="R330" s="1016"/>
      <c r="S330" s="1016"/>
      <c r="Y330" s="1016"/>
      <c r="Z330" s="1016"/>
    </row>
    <row r="331" spans="17:26" s="1017" customFormat="1">
      <c r="Q331" s="1016"/>
      <c r="R331" s="1016"/>
      <c r="S331" s="1016"/>
      <c r="Y331" s="1016"/>
      <c r="Z331" s="1016"/>
    </row>
    <row r="332" spans="17:26" s="1017" customFormat="1">
      <c r="Q332" s="1016"/>
      <c r="R332" s="1016"/>
      <c r="S332" s="1016"/>
      <c r="Y332" s="1016"/>
      <c r="Z332" s="1016"/>
    </row>
    <row r="333" spans="17:26" s="1017" customFormat="1">
      <c r="Q333" s="1016"/>
      <c r="R333" s="1016"/>
      <c r="S333" s="1016"/>
      <c r="Y333" s="1016"/>
      <c r="Z333" s="1016"/>
    </row>
    <row r="334" spans="17:26" s="1017" customFormat="1">
      <c r="Q334" s="1016"/>
      <c r="R334" s="1016"/>
      <c r="S334" s="1016"/>
      <c r="Y334" s="1016"/>
      <c r="Z334" s="1016"/>
    </row>
    <row r="335" spans="17:26" s="1017" customFormat="1">
      <c r="Q335" s="1016"/>
      <c r="R335" s="1016"/>
      <c r="S335" s="1016"/>
      <c r="Y335" s="1016"/>
      <c r="Z335" s="1016"/>
    </row>
    <row r="336" spans="17:26" s="1017" customFormat="1">
      <c r="Q336" s="1016"/>
      <c r="R336" s="1016"/>
      <c r="S336" s="1016"/>
      <c r="Y336" s="1016"/>
      <c r="Z336" s="1016"/>
    </row>
    <row r="337" spans="17:26" s="1017" customFormat="1">
      <c r="Q337" s="1016"/>
      <c r="R337" s="1016"/>
      <c r="S337" s="1016"/>
      <c r="Y337" s="1016"/>
      <c r="Z337" s="1016"/>
    </row>
    <row r="338" spans="17:26" s="1017" customFormat="1">
      <c r="Q338" s="1016"/>
      <c r="R338" s="1016"/>
      <c r="S338" s="1016"/>
      <c r="Y338" s="1016"/>
      <c r="Z338" s="1016"/>
    </row>
    <row r="339" spans="17:26" s="1017" customFormat="1">
      <c r="Q339" s="1016"/>
      <c r="R339" s="1016"/>
      <c r="S339" s="1016"/>
      <c r="Y339" s="1016"/>
      <c r="Z339" s="1016"/>
    </row>
    <row r="340" spans="17:26" s="1017" customFormat="1">
      <c r="Q340" s="1016"/>
      <c r="R340" s="1016"/>
      <c r="S340" s="1016"/>
      <c r="Y340" s="1016"/>
      <c r="Z340" s="1016"/>
    </row>
    <row r="341" spans="17:26" s="1017" customFormat="1">
      <c r="Q341" s="1016"/>
      <c r="R341" s="1016"/>
      <c r="S341" s="1016"/>
      <c r="Y341" s="1016"/>
      <c r="Z341" s="1016"/>
    </row>
    <row r="342" spans="17:26" s="1017" customFormat="1">
      <c r="Q342" s="1016"/>
      <c r="R342" s="1016"/>
      <c r="S342" s="1016"/>
      <c r="Y342" s="1016"/>
      <c r="Z342" s="1016"/>
    </row>
    <row r="343" spans="17:26" s="1017" customFormat="1">
      <c r="Q343" s="1016"/>
      <c r="R343" s="1016"/>
      <c r="S343" s="1016"/>
      <c r="Y343" s="1016"/>
      <c r="Z343" s="1016"/>
    </row>
    <row r="344" spans="17:26" s="1017" customFormat="1">
      <c r="Q344" s="1016"/>
      <c r="R344" s="1016"/>
      <c r="S344" s="1016"/>
      <c r="Y344" s="1016"/>
      <c r="Z344" s="1016"/>
    </row>
    <row r="345" spans="17:26" s="1017" customFormat="1">
      <c r="Q345" s="1016"/>
      <c r="R345" s="1016"/>
      <c r="S345" s="1016"/>
      <c r="Y345" s="1016"/>
      <c r="Z345" s="1016"/>
    </row>
    <row r="346" spans="17:26" s="1017" customFormat="1">
      <c r="Q346" s="1016"/>
      <c r="R346" s="1016"/>
      <c r="S346" s="1016"/>
      <c r="Y346" s="1016"/>
      <c r="Z346" s="1016"/>
    </row>
    <row r="347" spans="17:26" s="1017" customFormat="1">
      <c r="Q347" s="1016"/>
      <c r="R347" s="1016"/>
      <c r="S347" s="1016"/>
      <c r="Y347" s="1016"/>
      <c r="Z347" s="1016"/>
    </row>
    <row r="348" spans="17:26" s="1017" customFormat="1">
      <c r="Q348" s="1016"/>
      <c r="R348" s="1016"/>
      <c r="S348" s="1016"/>
      <c r="Y348" s="1016"/>
      <c r="Z348" s="1016"/>
    </row>
    <row r="349" spans="17:26" s="1017" customFormat="1">
      <c r="Q349" s="1016"/>
      <c r="R349" s="1016"/>
      <c r="S349" s="1016"/>
      <c r="Y349" s="1016"/>
      <c r="Z349" s="1016"/>
    </row>
    <row r="350" spans="17:26" s="1017" customFormat="1">
      <c r="Q350" s="1016"/>
      <c r="R350" s="1016"/>
      <c r="S350" s="1016"/>
      <c r="Y350" s="1016"/>
      <c r="Z350" s="1016"/>
    </row>
    <row r="351" spans="17:26" s="1017" customFormat="1">
      <c r="Q351" s="1016"/>
      <c r="R351" s="1016"/>
      <c r="S351" s="1016"/>
      <c r="Y351" s="1016"/>
      <c r="Z351" s="1016"/>
    </row>
    <row r="352" spans="17:26" s="1017" customFormat="1">
      <c r="Q352" s="1016"/>
      <c r="R352" s="1016"/>
      <c r="S352" s="1016"/>
      <c r="Y352" s="1016"/>
      <c r="Z352" s="1016"/>
    </row>
    <row r="353" spans="17:26" s="1017" customFormat="1">
      <c r="Q353" s="1016"/>
      <c r="R353" s="1016"/>
      <c r="S353" s="1016"/>
      <c r="Y353" s="1016"/>
      <c r="Z353" s="1016"/>
    </row>
    <row r="354" spans="17:26" s="1017" customFormat="1">
      <c r="Q354" s="1016"/>
      <c r="R354" s="1016"/>
      <c r="S354" s="1016"/>
      <c r="Y354" s="1016"/>
      <c r="Z354" s="1016"/>
    </row>
    <row r="355" spans="17:26" s="1017" customFormat="1">
      <c r="Q355" s="1016"/>
      <c r="R355" s="1016"/>
      <c r="S355" s="1016"/>
      <c r="Y355" s="1016"/>
      <c r="Z355" s="1016"/>
    </row>
    <row r="356" spans="17:26" s="1017" customFormat="1">
      <c r="Q356" s="1016"/>
      <c r="R356" s="1016"/>
      <c r="S356" s="1016"/>
      <c r="Y356" s="1016"/>
      <c r="Z356" s="1016"/>
    </row>
    <row r="357" spans="17:26" s="1017" customFormat="1">
      <c r="Q357" s="1016"/>
      <c r="R357" s="1016"/>
      <c r="S357" s="1016"/>
      <c r="Y357" s="1016"/>
      <c r="Z357" s="1016"/>
    </row>
    <row r="358" spans="17:26" s="1017" customFormat="1">
      <c r="Q358" s="1016"/>
      <c r="R358" s="1016"/>
      <c r="S358" s="1016"/>
      <c r="Y358" s="1016"/>
      <c r="Z358" s="1016"/>
    </row>
    <row r="359" spans="17:26" s="1017" customFormat="1">
      <c r="Q359" s="1016"/>
      <c r="R359" s="1016"/>
      <c r="S359" s="1016"/>
      <c r="Y359" s="1016"/>
      <c r="Z359" s="1016"/>
    </row>
    <row r="360" spans="17:26" s="1017" customFormat="1">
      <c r="Q360" s="1016"/>
      <c r="R360" s="1016"/>
      <c r="S360" s="1016"/>
      <c r="Y360" s="1016"/>
      <c r="Z360" s="1016"/>
    </row>
    <row r="361" spans="17:26" s="1017" customFormat="1">
      <c r="Q361" s="1016"/>
      <c r="R361" s="1016"/>
      <c r="S361" s="1016"/>
      <c r="Y361" s="1016"/>
      <c r="Z361" s="1016"/>
    </row>
    <row r="362" spans="17:26" s="1017" customFormat="1">
      <c r="Q362" s="1016"/>
      <c r="R362" s="1016"/>
      <c r="S362" s="1016"/>
      <c r="Y362" s="1016"/>
      <c r="Z362" s="1016"/>
    </row>
    <row r="363" spans="17:26" s="1017" customFormat="1">
      <c r="Q363" s="1016"/>
      <c r="R363" s="1016"/>
      <c r="S363" s="1016"/>
      <c r="Y363" s="1016"/>
      <c r="Z363" s="1016"/>
    </row>
    <row r="364" spans="17:26" s="1017" customFormat="1">
      <c r="Q364" s="1016"/>
      <c r="R364" s="1016"/>
      <c r="S364" s="1016"/>
      <c r="Y364" s="1016"/>
      <c r="Z364" s="1016"/>
    </row>
    <row r="365" spans="17:26" s="1017" customFormat="1">
      <c r="Q365" s="1016"/>
      <c r="R365" s="1016"/>
      <c r="S365" s="1016"/>
      <c r="Y365" s="1016"/>
      <c r="Z365" s="1016"/>
    </row>
    <row r="366" spans="17:26" s="1017" customFormat="1">
      <c r="Q366" s="1016"/>
      <c r="R366" s="1016"/>
      <c r="S366" s="1016"/>
      <c r="Y366" s="1016"/>
      <c r="Z366" s="1016"/>
    </row>
    <row r="367" spans="17:26" s="1017" customFormat="1">
      <c r="Q367" s="1016"/>
      <c r="R367" s="1016"/>
      <c r="S367" s="1016"/>
      <c r="Y367" s="1016"/>
      <c r="Z367" s="1016"/>
    </row>
    <row r="368" spans="17:26" s="1017" customFormat="1">
      <c r="Q368" s="1016"/>
      <c r="R368" s="1016"/>
      <c r="S368" s="1016"/>
      <c r="Y368" s="1016"/>
      <c r="Z368" s="1016"/>
    </row>
    <row r="369" spans="17:26" s="1017" customFormat="1">
      <c r="Q369" s="1016"/>
      <c r="R369" s="1016"/>
      <c r="S369" s="1016"/>
      <c r="Y369" s="1016"/>
      <c r="Z369" s="1016"/>
    </row>
    <row r="370" spans="17:26" s="1017" customFormat="1">
      <c r="Q370" s="1016"/>
      <c r="R370" s="1016"/>
      <c r="S370" s="1016"/>
      <c r="Y370" s="1016"/>
      <c r="Z370" s="1016"/>
    </row>
    <row r="371" spans="17:26" s="1017" customFormat="1">
      <c r="Q371" s="1016"/>
      <c r="R371" s="1016"/>
      <c r="S371" s="1016"/>
      <c r="Y371" s="1016"/>
      <c r="Z371" s="1016"/>
    </row>
    <row r="372" spans="17:26" s="1017" customFormat="1">
      <c r="Q372" s="1016"/>
      <c r="R372" s="1016"/>
      <c r="S372" s="1016"/>
      <c r="Y372" s="1016"/>
      <c r="Z372" s="1016"/>
    </row>
    <row r="373" spans="17:26" s="1017" customFormat="1">
      <c r="Q373" s="1016"/>
      <c r="R373" s="1016"/>
      <c r="S373" s="1016"/>
      <c r="Y373" s="1016"/>
      <c r="Z373" s="1016"/>
    </row>
    <row r="374" spans="17:26" s="1017" customFormat="1">
      <c r="Q374" s="1016"/>
      <c r="R374" s="1016"/>
      <c r="S374" s="1016"/>
      <c r="Y374" s="1016"/>
      <c r="Z374" s="1016"/>
    </row>
    <row r="375" spans="17:26" s="1017" customFormat="1">
      <c r="Q375" s="1016"/>
      <c r="R375" s="1016"/>
      <c r="S375" s="1016"/>
      <c r="Y375" s="1016"/>
      <c r="Z375" s="1016"/>
    </row>
    <row r="376" spans="17:26" s="1017" customFormat="1">
      <c r="Q376" s="1016"/>
      <c r="R376" s="1016"/>
      <c r="S376" s="1016"/>
      <c r="Y376" s="1016"/>
      <c r="Z376" s="1016"/>
    </row>
    <row r="377" spans="17:26" s="1017" customFormat="1">
      <c r="Q377" s="1016"/>
      <c r="R377" s="1016"/>
      <c r="S377" s="1016"/>
      <c r="Y377" s="1016"/>
      <c r="Z377" s="1016"/>
    </row>
    <row r="378" spans="17:26" s="1017" customFormat="1">
      <c r="Q378" s="1016"/>
      <c r="R378" s="1016"/>
      <c r="S378" s="1016"/>
      <c r="Y378" s="1016"/>
      <c r="Z378" s="1016"/>
    </row>
    <row r="379" spans="17:26" s="1017" customFormat="1">
      <c r="Q379" s="1016"/>
      <c r="R379" s="1016"/>
      <c r="S379" s="1016"/>
      <c r="Y379" s="1016"/>
      <c r="Z379" s="1016"/>
    </row>
    <row r="380" spans="17:26" s="1017" customFormat="1">
      <c r="Q380" s="1016"/>
      <c r="R380" s="1016"/>
      <c r="S380" s="1016"/>
      <c r="Y380" s="1016"/>
      <c r="Z380" s="1016"/>
    </row>
    <row r="381" spans="17:26" s="1017" customFormat="1">
      <c r="Q381" s="1016"/>
      <c r="R381" s="1016"/>
      <c r="S381" s="1016"/>
      <c r="Y381" s="1016"/>
      <c r="Z381" s="1016"/>
    </row>
    <row r="382" spans="17:26" s="1017" customFormat="1">
      <c r="Q382" s="1016"/>
      <c r="R382" s="1016"/>
      <c r="S382" s="1016"/>
      <c r="Y382" s="1016"/>
      <c r="Z382" s="1016"/>
    </row>
    <row r="383" spans="17:26" s="1017" customFormat="1">
      <c r="Q383" s="1016"/>
      <c r="R383" s="1016"/>
      <c r="S383" s="1016"/>
      <c r="Y383" s="1016"/>
      <c r="Z383" s="1016"/>
    </row>
    <row r="384" spans="17:26" s="1017" customFormat="1">
      <c r="Q384" s="1016"/>
      <c r="R384" s="1016"/>
      <c r="S384" s="1016"/>
      <c r="Y384" s="1016"/>
      <c r="Z384" s="1016"/>
    </row>
    <row r="385" spans="17:26" s="1017" customFormat="1">
      <c r="Q385" s="1016"/>
      <c r="R385" s="1016"/>
      <c r="S385" s="1016"/>
      <c r="Y385" s="1016"/>
      <c r="Z385" s="1016"/>
    </row>
    <row r="386" spans="17:26" s="1017" customFormat="1">
      <c r="Q386" s="1016"/>
      <c r="R386" s="1016"/>
      <c r="S386" s="1016"/>
      <c r="Y386" s="1016"/>
      <c r="Z386" s="1016"/>
    </row>
    <row r="387" spans="17:26" s="1017" customFormat="1">
      <c r="Q387" s="1016"/>
      <c r="R387" s="1016"/>
      <c r="S387" s="1016"/>
      <c r="Y387" s="1016"/>
      <c r="Z387" s="1016"/>
    </row>
    <row r="388" spans="17:26" s="1017" customFormat="1">
      <c r="Q388" s="1016"/>
      <c r="R388" s="1016"/>
      <c r="S388" s="1016"/>
      <c r="Y388" s="1016"/>
      <c r="Z388" s="1016"/>
    </row>
    <row r="389" spans="17:26" s="1017" customFormat="1">
      <c r="Q389" s="1016"/>
      <c r="R389" s="1016"/>
      <c r="S389" s="1016"/>
      <c r="Y389" s="1016"/>
      <c r="Z389" s="1016"/>
    </row>
    <row r="390" spans="17:26" s="1017" customFormat="1">
      <c r="Q390" s="1016"/>
      <c r="R390" s="1016"/>
      <c r="S390" s="1016"/>
      <c r="Y390" s="1016"/>
      <c r="Z390" s="1016"/>
    </row>
    <row r="391" spans="17:26" s="1017" customFormat="1">
      <c r="Q391" s="1016"/>
      <c r="R391" s="1016"/>
      <c r="S391" s="1016"/>
      <c r="Y391" s="1016"/>
      <c r="Z391" s="1016"/>
    </row>
    <row r="392" spans="17:26" s="1017" customFormat="1">
      <c r="Q392" s="1016"/>
      <c r="R392" s="1016"/>
      <c r="S392" s="1016"/>
      <c r="Y392" s="1016"/>
      <c r="Z392" s="1016"/>
    </row>
    <row r="393" spans="17:26" s="1017" customFormat="1">
      <c r="Q393" s="1016"/>
      <c r="R393" s="1016"/>
      <c r="S393" s="1016"/>
      <c r="Y393" s="1016"/>
      <c r="Z393" s="1016"/>
    </row>
    <row r="394" spans="17:26" s="1017" customFormat="1">
      <c r="Q394" s="1016"/>
      <c r="R394" s="1016"/>
      <c r="S394" s="1016"/>
      <c r="Y394" s="1016"/>
      <c r="Z394" s="1016"/>
    </row>
    <row r="395" spans="17:26" s="1017" customFormat="1">
      <c r="Q395" s="1016"/>
      <c r="R395" s="1016"/>
      <c r="S395" s="1016"/>
      <c r="Y395" s="1016"/>
      <c r="Z395" s="1016"/>
    </row>
    <row r="396" spans="17:26" s="1017" customFormat="1">
      <c r="Q396" s="1016"/>
      <c r="R396" s="1016"/>
      <c r="S396" s="1016"/>
      <c r="Y396" s="1016"/>
      <c r="Z396" s="1016"/>
    </row>
    <row r="397" spans="17:26" s="1017" customFormat="1">
      <c r="Q397" s="1016"/>
      <c r="R397" s="1016"/>
      <c r="S397" s="1016"/>
      <c r="Y397" s="1016"/>
      <c r="Z397" s="1016"/>
    </row>
    <row r="398" spans="17:26" s="1017" customFormat="1">
      <c r="Q398" s="1016"/>
      <c r="R398" s="1016"/>
      <c r="S398" s="1016"/>
      <c r="Y398" s="1016"/>
      <c r="Z398" s="1016"/>
    </row>
    <row r="399" spans="17:26" s="1017" customFormat="1">
      <c r="Q399" s="1016"/>
      <c r="R399" s="1016"/>
      <c r="S399" s="1016"/>
      <c r="Y399" s="1016"/>
      <c r="Z399" s="1016"/>
    </row>
    <row r="400" spans="17:26" s="1017" customFormat="1">
      <c r="Q400" s="1016"/>
      <c r="R400" s="1016"/>
      <c r="S400" s="1016"/>
      <c r="Y400" s="1016"/>
      <c r="Z400" s="1016"/>
    </row>
    <row r="401" spans="17:26" s="1017" customFormat="1">
      <c r="Q401" s="1016"/>
      <c r="R401" s="1016"/>
      <c r="S401" s="1016"/>
      <c r="Y401" s="1016"/>
      <c r="Z401" s="1016"/>
    </row>
    <row r="402" spans="17:26" s="1017" customFormat="1">
      <c r="Q402" s="1016"/>
      <c r="R402" s="1016"/>
      <c r="S402" s="1016"/>
      <c r="Y402" s="1016"/>
      <c r="Z402" s="1016"/>
    </row>
    <row r="403" spans="17:26" s="1017" customFormat="1">
      <c r="Q403" s="1016"/>
      <c r="R403" s="1016"/>
      <c r="S403" s="1016"/>
      <c r="Y403" s="1016"/>
      <c r="Z403" s="1016"/>
    </row>
    <row r="404" spans="17:26" s="1017" customFormat="1">
      <c r="Q404" s="1016"/>
      <c r="R404" s="1016"/>
      <c r="S404" s="1016"/>
      <c r="Y404" s="1016"/>
      <c r="Z404" s="1016"/>
    </row>
    <row r="405" spans="17:26" s="1017" customFormat="1">
      <c r="Q405" s="1016"/>
      <c r="R405" s="1016"/>
      <c r="S405" s="1016"/>
      <c r="Y405" s="1016"/>
      <c r="Z405" s="1016"/>
    </row>
    <row r="406" spans="17:26" s="1017" customFormat="1">
      <c r="Q406" s="1016"/>
      <c r="R406" s="1016"/>
      <c r="S406" s="1016"/>
      <c r="Y406" s="1016"/>
      <c r="Z406" s="1016"/>
    </row>
    <row r="407" spans="17:26" s="1017" customFormat="1">
      <c r="Q407" s="1016"/>
      <c r="R407" s="1016"/>
      <c r="S407" s="1016"/>
      <c r="Y407" s="1016"/>
      <c r="Z407" s="1016"/>
    </row>
    <row r="408" spans="17:26" s="1017" customFormat="1">
      <c r="Q408" s="1016"/>
      <c r="R408" s="1016"/>
      <c r="S408" s="1016"/>
      <c r="Y408" s="1016"/>
      <c r="Z408" s="1016"/>
    </row>
    <row r="409" spans="17:26" s="1017" customFormat="1">
      <c r="Q409" s="1016"/>
      <c r="R409" s="1016"/>
      <c r="S409" s="1016"/>
      <c r="Y409" s="1016"/>
      <c r="Z409" s="1016"/>
    </row>
    <row r="410" spans="17:26" s="1017" customFormat="1">
      <c r="Q410" s="1016"/>
      <c r="R410" s="1016"/>
      <c r="S410" s="1016"/>
      <c r="Y410" s="1016"/>
      <c r="Z410" s="1016"/>
    </row>
    <row r="411" spans="17:26" s="1017" customFormat="1">
      <c r="Q411" s="1016"/>
      <c r="R411" s="1016"/>
      <c r="S411" s="1016"/>
      <c r="Y411" s="1016"/>
      <c r="Z411" s="1016"/>
    </row>
    <row r="412" spans="17:26" s="1017" customFormat="1">
      <c r="Q412" s="1016"/>
      <c r="R412" s="1016"/>
      <c r="S412" s="1016"/>
      <c r="Y412" s="1016"/>
      <c r="Z412" s="1016"/>
    </row>
    <row r="413" spans="17:26" s="1017" customFormat="1">
      <c r="Q413" s="1016"/>
      <c r="R413" s="1016"/>
      <c r="S413" s="1016"/>
      <c r="Y413" s="1016"/>
      <c r="Z413" s="1016"/>
    </row>
    <row r="414" spans="17:26" s="1017" customFormat="1">
      <c r="Q414" s="1016"/>
      <c r="R414" s="1016"/>
      <c r="S414" s="1016"/>
      <c r="Y414" s="1016"/>
      <c r="Z414" s="1016"/>
    </row>
    <row r="415" spans="17:26" s="1017" customFormat="1">
      <c r="Q415" s="1016"/>
      <c r="R415" s="1016"/>
      <c r="S415" s="1016"/>
      <c r="Y415" s="1016"/>
      <c r="Z415" s="1016"/>
    </row>
    <row r="416" spans="17:26" s="1017" customFormat="1">
      <c r="Q416" s="1016"/>
      <c r="R416" s="1016"/>
      <c r="S416" s="1016"/>
      <c r="Y416" s="1016"/>
      <c r="Z416" s="1016"/>
    </row>
    <row r="417" spans="17:26" s="1017" customFormat="1">
      <c r="Q417" s="1016"/>
      <c r="R417" s="1016"/>
      <c r="S417" s="1016"/>
      <c r="Y417" s="1016"/>
      <c r="Z417" s="1016"/>
    </row>
    <row r="418" spans="17:26" s="1017" customFormat="1">
      <c r="Q418" s="1016"/>
      <c r="R418" s="1016"/>
      <c r="S418" s="1016"/>
      <c r="Y418" s="1016"/>
      <c r="Z418" s="1016"/>
    </row>
    <row r="419" spans="17:26" s="1017" customFormat="1">
      <c r="Q419" s="1016"/>
      <c r="R419" s="1016"/>
      <c r="S419" s="1016"/>
      <c r="Y419" s="1016"/>
      <c r="Z419" s="1016"/>
    </row>
    <row r="420" spans="17:26" s="1017" customFormat="1">
      <c r="Q420" s="1016"/>
      <c r="R420" s="1016"/>
      <c r="S420" s="1016"/>
      <c r="Y420" s="1016"/>
      <c r="Z420" s="1016"/>
    </row>
    <row r="421" spans="17:26" s="1017" customFormat="1">
      <c r="Q421" s="1016"/>
      <c r="R421" s="1016"/>
      <c r="S421" s="1016"/>
      <c r="Y421" s="1016"/>
      <c r="Z421" s="1016"/>
    </row>
    <row r="422" spans="17:26" s="1017" customFormat="1">
      <c r="Q422" s="1016"/>
      <c r="R422" s="1016"/>
      <c r="S422" s="1016"/>
      <c r="Y422" s="1016"/>
      <c r="Z422" s="1016"/>
    </row>
    <row r="423" spans="17:26" s="1017" customFormat="1">
      <c r="Q423" s="1016"/>
      <c r="R423" s="1016"/>
      <c r="S423" s="1016"/>
      <c r="Y423" s="1016"/>
      <c r="Z423" s="1016"/>
    </row>
    <row r="424" spans="17:26" s="1017" customFormat="1">
      <c r="Q424" s="1016"/>
      <c r="R424" s="1016"/>
      <c r="S424" s="1016"/>
      <c r="Y424" s="1016"/>
      <c r="Z424" s="1016"/>
    </row>
    <row r="425" spans="17:26" s="1017" customFormat="1">
      <c r="Q425" s="1016"/>
      <c r="R425" s="1016"/>
      <c r="S425" s="1016"/>
      <c r="Y425" s="1016"/>
      <c r="Z425" s="1016"/>
    </row>
    <row r="426" spans="17:26" s="1017" customFormat="1">
      <c r="Q426" s="1016"/>
      <c r="R426" s="1016"/>
      <c r="S426" s="1016"/>
      <c r="Y426" s="1016"/>
      <c r="Z426" s="1016"/>
    </row>
    <row r="427" spans="17:26" s="1017" customFormat="1">
      <c r="Q427" s="1016"/>
      <c r="R427" s="1016"/>
      <c r="S427" s="1016"/>
      <c r="Y427" s="1016"/>
      <c r="Z427" s="1016"/>
    </row>
    <row r="428" spans="17:26" s="1017" customFormat="1">
      <c r="Q428" s="1016"/>
      <c r="R428" s="1016"/>
      <c r="S428" s="1016"/>
      <c r="Y428" s="1016"/>
      <c r="Z428" s="1016"/>
    </row>
    <row r="429" spans="17:26" s="1017" customFormat="1">
      <c r="Q429" s="1016"/>
      <c r="R429" s="1016"/>
      <c r="S429" s="1016"/>
      <c r="Y429" s="1016"/>
      <c r="Z429" s="1016"/>
    </row>
    <row r="430" spans="17:26" s="1017" customFormat="1">
      <c r="Q430" s="1016"/>
      <c r="R430" s="1016"/>
      <c r="S430" s="1016"/>
      <c r="Y430" s="1016"/>
      <c r="Z430" s="1016"/>
    </row>
    <row r="431" spans="17:26" s="1017" customFormat="1">
      <c r="Q431" s="1016"/>
      <c r="R431" s="1016"/>
      <c r="S431" s="1016"/>
      <c r="Y431" s="1016"/>
      <c r="Z431" s="1016"/>
    </row>
    <row r="432" spans="17:26" s="1017" customFormat="1">
      <c r="Q432" s="1016"/>
      <c r="R432" s="1016"/>
      <c r="S432" s="1016"/>
      <c r="Y432" s="1016"/>
      <c r="Z432" s="1016"/>
    </row>
    <row r="433" spans="17:26" s="1017" customFormat="1">
      <c r="Q433" s="1016"/>
      <c r="R433" s="1016"/>
      <c r="S433" s="1016"/>
      <c r="Y433" s="1016"/>
      <c r="Z433" s="1016"/>
    </row>
    <row r="434" spans="17:26" s="1017" customFormat="1">
      <c r="Q434" s="1016"/>
      <c r="R434" s="1016"/>
      <c r="S434" s="1016"/>
      <c r="Y434" s="1016"/>
      <c r="Z434" s="1016"/>
    </row>
    <row r="435" spans="17:26" s="1017" customFormat="1">
      <c r="Q435" s="1016"/>
      <c r="R435" s="1016"/>
      <c r="S435" s="1016"/>
      <c r="Y435" s="1016"/>
      <c r="Z435" s="1016"/>
    </row>
    <row r="436" spans="17:26" s="1017" customFormat="1">
      <c r="Q436" s="1016"/>
      <c r="R436" s="1016"/>
      <c r="S436" s="1016"/>
      <c r="Y436" s="1016"/>
      <c r="Z436" s="1016"/>
    </row>
    <row r="437" spans="17:26" s="1017" customFormat="1">
      <c r="Q437" s="1016"/>
      <c r="R437" s="1016"/>
      <c r="S437" s="1016"/>
      <c r="Y437" s="1016"/>
      <c r="Z437" s="1016"/>
    </row>
    <row r="438" spans="17:26" s="1017" customFormat="1">
      <c r="Q438" s="1016"/>
      <c r="R438" s="1016"/>
      <c r="S438" s="1016"/>
      <c r="Y438" s="1016"/>
      <c r="Z438" s="1016"/>
    </row>
    <row r="439" spans="17:26" s="1017" customFormat="1">
      <c r="Q439" s="1016"/>
      <c r="R439" s="1016"/>
      <c r="S439" s="1016"/>
      <c r="Y439" s="1016"/>
      <c r="Z439" s="1016"/>
    </row>
    <row r="440" spans="17:26" s="1017" customFormat="1">
      <c r="Q440" s="1016"/>
      <c r="R440" s="1016"/>
      <c r="S440" s="1016"/>
      <c r="Y440" s="1016"/>
      <c r="Z440" s="1016"/>
    </row>
    <row r="441" spans="17:26" s="1017" customFormat="1">
      <c r="Q441" s="1016"/>
      <c r="R441" s="1016"/>
      <c r="S441" s="1016"/>
      <c r="Y441" s="1016"/>
      <c r="Z441" s="1016"/>
    </row>
    <row r="442" spans="17:26" s="1017" customFormat="1">
      <c r="Q442" s="1016"/>
      <c r="R442" s="1016"/>
      <c r="S442" s="1016"/>
      <c r="Y442" s="1016"/>
      <c r="Z442" s="1016"/>
    </row>
    <row r="443" spans="17:26" s="1017" customFormat="1">
      <c r="Q443" s="1016"/>
      <c r="R443" s="1016"/>
      <c r="S443" s="1016"/>
      <c r="Y443" s="1016"/>
      <c r="Z443" s="1016"/>
    </row>
    <row r="444" spans="17:26" s="1017" customFormat="1">
      <c r="Q444" s="1016"/>
      <c r="R444" s="1016"/>
      <c r="S444" s="1016"/>
      <c r="Y444" s="1016"/>
      <c r="Z444" s="1016"/>
    </row>
    <row r="445" spans="17:26" s="1017" customFormat="1">
      <c r="Q445" s="1016"/>
      <c r="R445" s="1016"/>
      <c r="S445" s="1016"/>
      <c r="Y445" s="1016"/>
      <c r="Z445" s="1016"/>
    </row>
    <row r="446" spans="17:26" s="1017" customFormat="1">
      <c r="Q446" s="1016"/>
      <c r="R446" s="1016"/>
      <c r="S446" s="1016"/>
      <c r="Y446" s="1016"/>
      <c r="Z446" s="1016"/>
    </row>
    <row r="447" spans="17:26" s="1017" customFormat="1">
      <c r="Q447" s="1016"/>
      <c r="R447" s="1016"/>
      <c r="S447" s="1016"/>
      <c r="Y447" s="1016"/>
      <c r="Z447" s="1016"/>
    </row>
    <row r="448" spans="17:26" s="1017" customFormat="1">
      <c r="Q448" s="1016"/>
      <c r="R448" s="1016"/>
      <c r="S448" s="1016"/>
      <c r="Y448" s="1016"/>
      <c r="Z448" s="1016"/>
    </row>
    <row r="449" spans="17:26" s="1017" customFormat="1">
      <c r="Q449" s="1016"/>
      <c r="R449" s="1016"/>
      <c r="S449" s="1016"/>
      <c r="Y449" s="1016"/>
      <c r="Z449" s="1016"/>
    </row>
    <row r="450" spans="17:26" s="1017" customFormat="1">
      <c r="Q450" s="1016"/>
      <c r="R450" s="1016"/>
      <c r="S450" s="1016"/>
      <c r="Y450" s="1016"/>
      <c r="Z450" s="1016"/>
    </row>
    <row r="451" spans="17:26" s="1017" customFormat="1">
      <c r="Q451" s="1016"/>
      <c r="R451" s="1016"/>
      <c r="S451" s="1016"/>
      <c r="Y451" s="1016"/>
      <c r="Z451" s="1016"/>
    </row>
    <row r="452" spans="17:26" s="1017" customFormat="1">
      <c r="Q452" s="1016"/>
      <c r="R452" s="1016"/>
      <c r="S452" s="1016"/>
      <c r="Y452" s="1016"/>
      <c r="Z452" s="1016"/>
    </row>
    <row r="453" spans="17:26" s="1017" customFormat="1">
      <c r="Q453" s="1016"/>
      <c r="R453" s="1016"/>
      <c r="S453" s="1016"/>
      <c r="Y453" s="1016"/>
      <c r="Z453" s="1016"/>
    </row>
    <row r="454" spans="17:26" s="1017" customFormat="1">
      <c r="Q454" s="1016"/>
      <c r="R454" s="1016"/>
      <c r="S454" s="1016"/>
      <c r="Y454" s="1016"/>
      <c r="Z454" s="1016"/>
    </row>
    <row r="455" spans="17:26" s="1017" customFormat="1">
      <c r="Q455" s="1016"/>
      <c r="R455" s="1016"/>
      <c r="S455" s="1016"/>
      <c r="Y455" s="1016"/>
      <c r="Z455" s="1016"/>
    </row>
    <row r="456" spans="17:26" s="1017" customFormat="1">
      <c r="Q456" s="1016"/>
      <c r="R456" s="1016"/>
      <c r="S456" s="1016"/>
      <c r="Y456" s="1016"/>
      <c r="Z456" s="1016"/>
    </row>
    <row r="457" spans="17:26" s="1017" customFormat="1">
      <c r="Q457" s="1016"/>
      <c r="R457" s="1016"/>
      <c r="S457" s="1016"/>
      <c r="Y457" s="1016"/>
      <c r="Z457" s="1016"/>
    </row>
    <row r="458" spans="17:26" s="1017" customFormat="1">
      <c r="Q458" s="1016"/>
      <c r="R458" s="1016"/>
      <c r="S458" s="1016"/>
      <c r="Y458" s="1016"/>
      <c r="Z458" s="1016"/>
    </row>
    <row r="459" spans="17:26" s="1017" customFormat="1">
      <c r="Q459" s="1016"/>
      <c r="R459" s="1016"/>
      <c r="S459" s="1016"/>
      <c r="Y459" s="1016"/>
      <c r="Z459" s="1016"/>
    </row>
    <row r="460" spans="17:26" s="1017" customFormat="1">
      <c r="Q460" s="1016"/>
      <c r="R460" s="1016"/>
      <c r="S460" s="1016"/>
      <c r="Y460" s="1016"/>
      <c r="Z460" s="1016"/>
    </row>
    <row r="461" spans="17:26" s="1017" customFormat="1">
      <c r="Q461" s="1016"/>
      <c r="R461" s="1016"/>
      <c r="S461" s="1016"/>
      <c r="Y461" s="1016"/>
      <c r="Z461" s="1016"/>
    </row>
    <row r="462" spans="17:26" s="1017" customFormat="1">
      <c r="Q462" s="1016"/>
      <c r="R462" s="1016"/>
      <c r="S462" s="1016"/>
      <c r="Y462" s="1016"/>
      <c r="Z462" s="1016"/>
    </row>
    <row r="463" spans="17:26" s="1017" customFormat="1">
      <c r="Q463" s="1016"/>
      <c r="R463" s="1016"/>
      <c r="S463" s="1016"/>
      <c r="Y463" s="1016"/>
      <c r="Z463" s="1016"/>
    </row>
    <row r="464" spans="17:26" s="1017" customFormat="1">
      <c r="Q464" s="1016"/>
      <c r="R464" s="1016"/>
      <c r="S464" s="1016"/>
      <c r="Y464" s="1016"/>
      <c r="Z464" s="1016"/>
    </row>
    <row r="465" spans="17:26" s="1017" customFormat="1">
      <c r="Q465" s="1016"/>
      <c r="R465" s="1016"/>
      <c r="S465" s="1016"/>
      <c r="Y465" s="1016"/>
      <c r="Z465" s="1016"/>
    </row>
    <row r="466" spans="17:26" s="1017" customFormat="1">
      <c r="Q466" s="1016"/>
      <c r="R466" s="1016"/>
      <c r="S466" s="1016"/>
      <c r="Y466" s="1016"/>
      <c r="Z466" s="1016"/>
    </row>
    <row r="467" spans="17:26" s="1017" customFormat="1">
      <c r="Q467" s="1016"/>
      <c r="R467" s="1016"/>
      <c r="S467" s="1016"/>
      <c r="Y467" s="1016"/>
      <c r="Z467" s="1016"/>
    </row>
    <row r="468" spans="17:26" s="1017" customFormat="1">
      <c r="Q468" s="1016"/>
      <c r="R468" s="1016"/>
      <c r="S468" s="1016"/>
      <c r="Y468" s="1016"/>
      <c r="Z468" s="1016"/>
    </row>
    <row r="469" spans="17:26" s="1017" customFormat="1">
      <c r="Q469" s="1016"/>
      <c r="R469" s="1016"/>
      <c r="S469" s="1016"/>
      <c r="Y469" s="1016"/>
      <c r="Z469" s="1016"/>
    </row>
    <row r="470" spans="17:26" s="1017" customFormat="1">
      <c r="Q470" s="1016"/>
      <c r="R470" s="1016"/>
      <c r="S470" s="1016"/>
      <c r="Y470" s="1016"/>
      <c r="Z470" s="1016"/>
    </row>
    <row r="471" spans="17:26" s="1017" customFormat="1">
      <c r="Q471" s="1016"/>
      <c r="R471" s="1016"/>
      <c r="S471" s="1016"/>
      <c r="Y471" s="1016"/>
      <c r="Z471" s="1016"/>
    </row>
    <row r="472" spans="17:26" s="1017" customFormat="1">
      <c r="Q472" s="1016"/>
      <c r="R472" s="1016"/>
      <c r="S472" s="1016"/>
      <c r="Y472" s="1016"/>
      <c r="Z472" s="1016"/>
    </row>
    <row r="473" spans="17:26" s="1017" customFormat="1">
      <c r="Q473" s="1016"/>
      <c r="R473" s="1016"/>
      <c r="S473" s="1016"/>
      <c r="Y473" s="1016"/>
      <c r="Z473" s="1016"/>
    </row>
    <row r="474" spans="17:26" s="1017" customFormat="1">
      <c r="Q474" s="1016"/>
      <c r="R474" s="1016"/>
      <c r="S474" s="1016"/>
      <c r="Y474" s="1016"/>
      <c r="Z474" s="1016"/>
    </row>
    <row r="475" spans="17:26" s="1017" customFormat="1">
      <c r="Q475" s="1016"/>
      <c r="R475" s="1016"/>
      <c r="S475" s="1016"/>
      <c r="Y475" s="1016"/>
      <c r="Z475" s="1016"/>
    </row>
    <row r="476" spans="17:26" s="1017" customFormat="1">
      <c r="Q476" s="1016"/>
      <c r="R476" s="1016"/>
      <c r="S476" s="1016"/>
      <c r="Y476" s="1016"/>
      <c r="Z476" s="1016"/>
    </row>
    <row r="477" spans="17:26" s="1017" customFormat="1">
      <c r="Q477" s="1016"/>
      <c r="R477" s="1016"/>
      <c r="S477" s="1016"/>
      <c r="Y477" s="1016"/>
      <c r="Z477" s="1016"/>
    </row>
    <row r="478" spans="17:26" s="1017" customFormat="1">
      <c r="Q478" s="1016"/>
      <c r="R478" s="1016"/>
      <c r="S478" s="1016"/>
      <c r="Y478" s="1016"/>
      <c r="Z478" s="1016"/>
    </row>
    <row r="479" spans="17:26" s="1017" customFormat="1">
      <c r="Q479" s="1016"/>
      <c r="R479" s="1016"/>
      <c r="S479" s="1016"/>
      <c r="Y479" s="1016"/>
      <c r="Z479" s="1016"/>
    </row>
    <row r="480" spans="17:26" s="1017" customFormat="1">
      <c r="Q480" s="1016"/>
      <c r="R480" s="1016"/>
      <c r="S480" s="1016"/>
      <c r="Y480" s="1016"/>
      <c r="Z480" s="1016"/>
    </row>
    <row r="481" spans="17:26" s="1017" customFormat="1">
      <c r="Q481" s="1016"/>
      <c r="R481" s="1016"/>
      <c r="S481" s="1016"/>
      <c r="Y481" s="1016"/>
      <c r="Z481" s="1016"/>
    </row>
    <row r="482" spans="17:26" s="1017" customFormat="1">
      <c r="Q482" s="1016"/>
      <c r="R482" s="1016"/>
      <c r="S482" s="1016"/>
      <c r="Y482" s="1016"/>
      <c r="Z482" s="1016"/>
    </row>
    <row r="483" spans="17:26" s="1017" customFormat="1">
      <c r="Q483" s="1016"/>
      <c r="R483" s="1016"/>
      <c r="S483" s="1016"/>
      <c r="Y483" s="1016"/>
      <c r="Z483" s="1016"/>
    </row>
    <row r="484" spans="17:26" s="1017" customFormat="1">
      <c r="Q484" s="1016"/>
      <c r="R484" s="1016"/>
      <c r="S484" s="1016"/>
      <c r="Y484" s="1016"/>
      <c r="Z484" s="1016"/>
    </row>
    <row r="485" spans="17:26" s="1017" customFormat="1">
      <c r="Q485" s="1016"/>
      <c r="R485" s="1016"/>
      <c r="S485" s="1016"/>
      <c r="Y485" s="1016"/>
      <c r="Z485" s="1016"/>
    </row>
    <row r="486" spans="17:26" s="1017" customFormat="1">
      <c r="Q486" s="1016"/>
      <c r="R486" s="1016"/>
      <c r="S486" s="1016"/>
      <c r="Y486" s="1016"/>
      <c r="Z486" s="1016"/>
    </row>
    <row r="487" spans="17:26" s="1017" customFormat="1">
      <c r="Q487" s="1016"/>
      <c r="R487" s="1016"/>
      <c r="S487" s="1016"/>
      <c r="Y487" s="1016"/>
      <c r="Z487" s="1016"/>
    </row>
    <row r="488" spans="17:26" s="1017" customFormat="1">
      <c r="Q488" s="1016"/>
      <c r="R488" s="1016"/>
      <c r="S488" s="1016"/>
      <c r="Y488" s="1016"/>
      <c r="Z488" s="1016"/>
    </row>
    <row r="489" spans="17:26" s="1017" customFormat="1">
      <c r="Q489" s="1016"/>
      <c r="R489" s="1016"/>
      <c r="S489" s="1016"/>
      <c r="Y489" s="1016"/>
      <c r="Z489" s="1016"/>
    </row>
    <row r="490" spans="17:26" s="1017" customFormat="1">
      <c r="Q490" s="1016"/>
      <c r="R490" s="1016"/>
      <c r="S490" s="1016"/>
      <c r="Y490" s="1016"/>
      <c r="Z490" s="1016"/>
    </row>
    <row r="491" spans="17:26" s="1017" customFormat="1">
      <c r="Q491" s="1016"/>
      <c r="R491" s="1016"/>
      <c r="S491" s="1016"/>
      <c r="Y491" s="1016"/>
      <c r="Z491" s="1016"/>
    </row>
    <row r="492" spans="17:26" s="1017" customFormat="1">
      <c r="Q492" s="1016"/>
      <c r="R492" s="1016"/>
      <c r="S492" s="1016"/>
      <c r="Y492" s="1016"/>
      <c r="Z492" s="1016"/>
    </row>
    <row r="493" spans="17:26" s="1017" customFormat="1">
      <c r="Q493" s="1016"/>
      <c r="R493" s="1016"/>
      <c r="S493" s="1016"/>
      <c r="Y493" s="1016"/>
      <c r="Z493" s="1016"/>
    </row>
    <row r="494" spans="17:26" s="1017" customFormat="1">
      <c r="Q494" s="1016"/>
      <c r="R494" s="1016"/>
      <c r="S494" s="1016"/>
      <c r="Y494" s="1016"/>
      <c r="Z494" s="1016"/>
    </row>
    <row r="495" spans="17:26" s="1017" customFormat="1">
      <c r="Q495" s="1016"/>
      <c r="R495" s="1016"/>
      <c r="S495" s="1016"/>
      <c r="Y495" s="1016"/>
      <c r="Z495" s="1016"/>
    </row>
    <row r="496" spans="17:26" s="1017" customFormat="1">
      <c r="Q496" s="1016"/>
      <c r="R496" s="1016"/>
      <c r="S496" s="1016"/>
      <c r="Y496" s="1016"/>
      <c r="Z496" s="1016"/>
    </row>
    <row r="497" spans="17:26" s="1017" customFormat="1">
      <c r="Q497" s="1016"/>
      <c r="R497" s="1016"/>
      <c r="S497" s="1016"/>
      <c r="Y497" s="1016"/>
      <c r="Z497" s="1016"/>
    </row>
    <row r="498" spans="17:26" s="1017" customFormat="1">
      <c r="Q498" s="1016"/>
      <c r="R498" s="1016"/>
      <c r="S498" s="1016"/>
      <c r="Y498" s="1016"/>
      <c r="Z498" s="1016"/>
    </row>
    <row r="499" spans="17:26" s="1017" customFormat="1">
      <c r="Q499" s="1016"/>
      <c r="R499" s="1016"/>
      <c r="S499" s="1016"/>
      <c r="Y499" s="1016"/>
      <c r="Z499" s="1016"/>
    </row>
    <row r="500" spans="17:26" s="1017" customFormat="1">
      <c r="Q500" s="1016"/>
      <c r="R500" s="1016"/>
      <c r="S500" s="1016"/>
      <c r="Y500" s="1016"/>
      <c r="Z500" s="1016"/>
    </row>
    <row r="501" spans="17:26" s="1017" customFormat="1">
      <c r="Q501" s="1016"/>
      <c r="R501" s="1016"/>
      <c r="S501" s="1016"/>
      <c r="Y501" s="1016"/>
      <c r="Z501" s="1016"/>
    </row>
    <row r="502" spans="17:26" s="1017" customFormat="1">
      <c r="Q502" s="1016"/>
      <c r="R502" s="1016"/>
      <c r="S502" s="1016"/>
      <c r="Y502" s="1016"/>
      <c r="Z502" s="1016"/>
    </row>
    <row r="503" spans="17:26" s="1017" customFormat="1">
      <c r="Q503" s="1016"/>
      <c r="R503" s="1016"/>
      <c r="S503" s="1016"/>
      <c r="Y503" s="1016"/>
      <c r="Z503" s="1016"/>
    </row>
    <row r="504" spans="17:26" s="1017" customFormat="1">
      <c r="Q504" s="1016"/>
      <c r="R504" s="1016"/>
      <c r="S504" s="1016"/>
      <c r="Y504" s="1016"/>
      <c r="Z504" s="1016"/>
    </row>
    <row r="505" spans="17:26" s="1017" customFormat="1">
      <c r="Q505" s="1016"/>
      <c r="R505" s="1016"/>
      <c r="S505" s="1016"/>
      <c r="Y505" s="1016"/>
      <c r="Z505" s="1016"/>
    </row>
    <row r="506" spans="17:26" s="1017" customFormat="1">
      <c r="Q506" s="1016"/>
      <c r="R506" s="1016"/>
      <c r="S506" s="1016"/>
      <c r="Y506" s="1016"/>
      <c r="Z506" s="1016"/>
    </row>
    <row r="507" spans="17:26" s="1017" customFormat="1">
      <c r="Q507" s="1016"/>
      <c r="R507" s="1016"/>
      <c r="S507" s="1016"/>
      <c r="Y507" s="1016"/>
      <c r="Z507" s="1016"/>
    </row>
    <row r="508" spans="17:26" s="1017" customFormat="1">
      <c r="Q508" s="1016"/>
      <c r="R508" s="1016"/>
      <c r="S508" s="1016"/>
      <c r="Y508" s="1016"/>
      <c r="Z508" s="1016"/>
    </row>
    <row r="509" spans="17:26" s="1017" customFormat="1">
      <c r="Q509" s="1016"/>
      <c r="R509" s="1016"/>
      <c r="S509" s="1016"/>
      <c r="Y509" s="1016"/>
      <c r="Z509" s="1016"/>
    </row>
    <row r="510" spans="17:26" s="1017" customFormat="1">
      <c r="Q510" s="1016"/>
      <c r="R510" s="1016"/>
      <c r="S510" s="1016"/>
      <c r="Y510" s="1016"/>
      <c r="Z510" s="1016"/>
    </row>
    <row r="511" spans="17:26" s="1017" customFormat="1">
      <c r="Q511" s="1016"/>
      <c r="R511" s="1016"/>
      <c r="S511" s="1016"/>
      <c r="Y511" s="1016"/>
      <c r="Z511" s="1016"/>
    </row>
    <row r="512" spans="17:26" s="1017" customFormat="1">
      <c r="Q512" s="1016"/>
      <c r="R512" s="1016"/>
      <c r="S512" s="1016"/>
      <c r="Y512" s="1016"/>
      <c r="Z512" s="1016"/>
    </row>
    <row r="513" spans="17:26" s="1017" customFormat="1">
      <c r="Q513" s="1016"/>
      <c r="R513" s="1016"/>
      <c r="S513" s="1016"/>
      <c r="Y513" s="1016"/>
      <c r="Z513" s="1016"/>
    </row>
    <row r="514" spans="17:26" s="1017" customFormat="1">
      <c r="Q514" s="1016"/>
      <c r="R514" s="1016"/>
      <c r="S514" s="1016"/>
      <c r="Y514" s="1016"/>
      <c r="Z514" s="1016"/>
    </row>
    <row r="515" spans="17:26" s="1017" customFormat="1">
      <c r="Q515" s="1016"/>
      <c r="R515" s="1016"/>
      <c r="S515" s="1016"/>
      <c r="Y515" s="1016"/>
      <c r="Z515" s="1016"/>
    </row>
    <row r="516" spans="17:26" s="1017" customFormat="1">
      <c r="Q516" s="1016"/>
      <c r="R516" s="1016"/>
      <c r="S516" s="1016"/>
      <c r="Y516" s="1016"/>
      <c r="Z516" s="1016"/>
    </row>
    <row r="517" spans="17:26" s="1017" customFormat="1">
      <c r="Q517" s="1016"/>
      <c r="R517" s="1016"/>
      <c r="S517" s="1016"/>
      <c r="Y517" s="1016"/>
      <c r="Z517" s="1016"/>
    </row>
    <row r="518" spans="17:26" s="1017" customFormat="1">
      <c r="Q518" s="1016"/>
      <c r="R518" s="1016"/>
      <c r="S518" s="1016"/>
      <c r="Y518" s="1016"/>
      <c r="Z518" s="1016"/>
    </row>
    <row r="519" spans="17:26" s="1017" customFormat="1">
      <c r="Q519" s="1016"/>
      <c r="R519" s="1016"/>
      <c r="S519" s="1016"/>
      <c r="Y519" s="1016"/>
      <c r="Z519" s="1016"/>
    </row>
    <row r="520" spans="17:26" s="1017" customFormat="1">
      <c r="Q520" s="1016"/>
      <c r="R520" s="1016"/>
      <c r="S520" s="1016"/>
      <c r="Y520" s="1016"/>
      <c r="Z520" s="1016"/>
    </row>
    <row r="521" spans="17:26" s="1017" customFormat="1">
      <c r="Q521" s="1016"/>
      <c r="R521" s="1016"/>
      <c r="S521" s="1016"/>
      <c r="Y521" s="1016"/>
      <c r="Z521" s="1016"/>
    </row>
    <row r="522" spans="17:26" s="1017" customFormat="1">
      <c r="Q522" s="1016"/>
      <c r="R522" s="1016"/>
      <c r="S522" s="1016"/>
      <c r="Y522" s="1016"/>
      <c r="Z522" s="1016"/>
    </row>
    <row r="523" spans="17:26" s="1017" customFormat="1">
      <c r="Q523" s="1016"/>
      <c r="R523" s="1016"/>
      <c r="S523" s="1016"/>
      <c r="Y523" s="1016"/>
      <c r="Z523" s="1016"/>
    </row>
    <row r="524" spans="17:26" s="1017" customFormat="1">
      <c r="Q524" s="1016"/>
      <c r="R524" s="1016"/>
      <c r="S524" s="1016"/>
      <c r="Y524" s="1016"/>
      <c r="Z524" s="1016"/>
    </row>
    <row r="525" spans="17:26" s="1017" customFormat="1">
      <c r="Q525" s="1016"/>
      <c r="R525" s="1016"/>
      <c r="S525" s="1016"/>
      <c r="Y525" s="1016"/>
      <c r="Z525" s="1016"/>
    </row>
    <row r="526" spans="17:26" s="1017" customFormat="1">
      <c r="Q526" s="1016"/>
      <c r="R526" s="1016"/>
      <c r="S526" s="1016"/>
      <c r="Y526" s="1016"/>
      <c r="Z526" s="1016"/>
    </row>
    <row r="527" spans="17:26" s="1017" customFormat="1">
      <c r="Q527" s="1016"/>
      <c r="R527" s="1016"/>
      <c r="S527" s="1016"/>
      <c r="Y527" s="1016"/>
      <c r="Z527" s="1016"/>
    </row>
    <row r="528" spans="17:26" s="1017" customFormat="1">
      <c r="Q528" s="1016"/>
      <c r="R528" s="1016"/>
      <c r="S528" s="1016"/>
      <c r="Y528" s="1016"/>
      <c r="Z528" s="1016"/>
    </row>
    <row r="529" spans="17:26" s="1017" customFormat="1">
      <c r="Q529" s="1016"/>
      <c r="R529" s="1016"/>
      <c r="S529" s="1016"/>
      <c r="Y529" s="1016"/>
      <c r="Z529" s="1016"/>
    </row>
    <row r="530" spans="17:26" s="1017" customFormat="1">
      <c r="Q530" s="1016"/>
      <c r="R530" s="1016"/>
      <c r="S530" s="1016"/>
      <c r="Y530" s="1016"/>
      <c r="Z530" s="1016"/>
    </row>
    <row r="531" spans="17:26" s="1017" customFormat="1">
      <c r="Q531" s="1016"/>
      <c r="R531" s="1016"/>
      <c r="S531" s="1016"/>
      <c r="Y531" s="1016"/>
      <c r="Z531" s="1016"/>
    </row>
    <row r="532" spans="17:26" s="1017" customFormat="1">
      <c r="Q532" s="1016"/>
      <c r="R532" s="1016"/>
      <c r="S532" s="1016"/>
      <c r="Y532" s="1016"/>
      <c r="Z532" s="1016"/>
    </row>
    <row r="533" spans="17:26" s="1017" customFormat="1">
      <c r="Q533" s="1016"/>
      <c r="R533" s="1016"/>
      <c r="S533" s="1016"/>
      <c r="Y533" s="1016"/>
      <c r="Z533" s="1016"/>
    </row>
    <row r="534" spans="17:26" s="1017" customFormat="1">
      <c r="Q534" s="1016"/>
      <c r="R534" s="1016"/>
      <c r="S534" s="1016"/>
      <c r="Y534" s="1016"/>
      <c r="Z534" s="1016"/>
    </row>
    <row r="535" spans="17:26" s="1017" customFormat="1">
      <c r="Q535" s="1016"/>
      <c r="R535" s="1016"/>
      <c r="S535" s="1016"/>
      <c r="Y535" s="1016"/>
      <c r="Z535" s="1016"/>
    </row>
    <row r="536" spans="17:26" s="1017" customFormat="1">
      <c r="Q536" s="1016"/>
      <c r="R536" s="1016"/>
      <c r="S536" s="1016"/>
      <c r="Y536" s="1016"/>
      <c r="Z536" s="1016"/>
    </row>
    <row r="537" spans="17:26" s="1017" customFormat="1">
      <c r="Q537" s="1016"/>
      <c r="R537" s="1016"/>
      <c r="S537" s="1016"/>
      <c r="Y537" s="1016"/>
      <c r="Z537" s="1016"/>
    </row>
    <row r="538" spans="17:26" s="1017" customFormat="1">
      <c r="Q538" s="1016"/>
      <c r="R538" s="1016"/>
      <c r="S538" s="1016"/>
      <c r="Y538" s="1016"/>
      <c r="Z538" s="1016"/>
    </row>
    <row r="539" spans="17:26" s="1017" customFormat="1">
      <c r="Q539" s="1016"/>
      <c r="R539" s="1016"/>
      <c r="S539" s="1016"/>
      <c r="Y539" s="1016"/>
      <c r="Z539" s="1016"/>
    </row>
    <row r="540" spans="17:26" s="1017" customFormat="1">
      <c r="Q540" s="1016"/>
      <c r="R540" s="1016"/>
      <c r="S540" s="1016"/>
      <c r="Y540" s="1016"/>
      <c r="Z540" s="1016"/>
    </row>
    <row r="541" spans="17:26" s="1017" customFormat="1">
      <c r="Q541" s="1016"/>
      <c r="R541" s="1016"/>
      <c r="S541" s="1016"/>
      <c r="Y541" s="1016"/>
      <c r="Z541" s="1016"/>
    </row>
    <row r="542" spans="17:26" s="1017" customFormat="1">
      <c r="Q542" s="1016"/>
      <c r="R542" s="1016"/>
      <c r="S542" s="1016"/>
      <c r="Y542" s="1016"/>
      <c r="Z542" s="1016"/>
    </row>
    <row r="543" spans="17:26" s="1017" customFormat="1">
      <c r="Q543" s="1016"/>
      <c r="R543" s="1016"/>
      <c r="S543" s="1016"/>
      <c r="Y543" s="1016"/>
      <c r="Z543" s="1016"/>
    </row>
    <row r="544" spans="17:26" s="1017" customFormat="1">
      <c r="Q544" s="1016"/>
      <c r="R544" s="1016"/>
      <c r="S544" s="1016"/>
      <c r="Y544" s="1016"/>
      <c r="Z544" s="1016"/>
    </row>
    <row r="545" spans="17:26" s="1017" customFormat="1">
      <c r="Q545" s="1016"/>
      <c r="R545" s="1016"/>
      <c r="S545" s="1016"/>
      <c r="Y545" s="1016"/>
      <c r="Z545" s="1016"/>
    </row>
    <row r="546" spans="17:26" s="1017" customFormat="1">
      <c r="Q546" s="1016"/>
      <c r="R546" s="1016"/>
      <c r="S546" s="1016"/>
      <c r="Y546" s="1016"/>
      <c r="Z546" s="1016"/>
    </row>
    <row r="547" spans="17:26" s="1017" customFormat="1">
      <c r="Q547" s="1016"/>
      <c r="R547" s="1016"/>
      <c r="S547" s="1016"/>
      <c r="Y547" s="1016"/>
      <c r="Z547" s="1016"/>
    </row>
    <row r="548" spans="17:26" s="1017" customFormat="1">
      <c r="Q548" s="1016"/>
      <c r="R548" s="1016"/>
      <c r="S548" s="1016"/>
      <c r="Y548" s="1016"/>
      <c r="Z548" s="1016"/>
    </row>
    <row r="549" spans="17:26" s="1017" customFormat="1">
      <c r="Q549" s="1016"/>
      <c r="R549" s="1016"/>
      <c r="S549" s="1016"/>
      <c r="Y549" s="1016"/>
      <c r="Z549" s="1016"/>
    </row>
    <row r="550" spans="17:26" s="1017" customFormat="1">
      <c r="Q550" s="1016"/>
      <c r="R550" s="1016"/>
      <c r="S550" s="1016"/>
      <c r="Y550" s="1016"/>
      <c r="Z550" s="1016"/>
    </row>
    <row r="551" spans="17:26" s="1017" customFormat="1">
      <c r="Q551" s="1016"/>
      <c r="R551" s="1016"/>
      <c r="S551" s="1016"/>
      <c r="Y551" s="1016"/>
      <c r="Z551" s="1016"/>
    </row>
    <row r="552" spans="17:26" s="1017" customFormat="1">
      <c r="Q552" s="1016"/>
      <c r="R552" s="1016"/>
      <c r="S552" s="1016"/>
      <c r="Y552" s="1016"/>
      <c r="Z552" s="1016"/>
    </row>
    <row r="553" spans="17:26" s="1017" customFormat="1">
      <c r="Q553" s="1016"/>
      <c r="R553" s="1016"/>
      <c r="S553" s="1016"/>
      <c r="Y553" s="1016"/>
      <c r="Z553" s="1016"/>
    </row>
    <row r="554" spans="17:26" s="1017" customFormat="1">
      <c r="Q554" s="1016"/>
      <c r="R554" s="1016"/>
      <c r="S554" s="1016"/>
      <c r="Y554" s="1016"/>
      <c r="Z554" s="1016"/>
    </row>
    <row r="555" spans="17:26" s="1017" customFormat="1">
      <c r="Q555" s="1016"/>
      <c r="R555" s="1016"/>
      <c r="S555" s="1016"/>
      <c r="Y555" s="1016"/>
      <c r="Z555" s="1016"/>
    </row>
    <row r="556" spans="17:26" s="1017" customFormat="1">
      <c r="Q556" s="1016"/>
      <c r="R556" s="1016"/>
      <c r="S556" s="1016"/>
      <c r="Y556" s="1016"/>
      <c r="Z556" s="1016"/>
    </row>
    <row r="557" spans="17:26" s="1017" customFormat="1">
      <c r="Q557" s="1016"/>
      <c r="R557" s="1016"/>
      <c r="S557" s="1016"/>
      <c r="Y557" s="1016"/>
      <c r="Z557" s="1016"/>
    </row>
    <row r="558" spans="17:26" s="1017" customFormat="1">
      <c r="Q558" s="1016"/>
      <c r="R558" s="1016"/>
      <c r="S558" s="1016"/>
      <c r="Y558" s="1016"/>
      <c r="Z558" s="1016"/>
    </row>
    <row r="559" spans="17:26" s="1017" customFormat="1">
      <c r="Q559" s="1016"/>
      <c r="R559" s="1016"/>
      <c r="S559" s="1016"/>
      <c r="Y559" s="1016"/>
      <c r="Z559" s="1016"/>
    </row>
    <row r="560" spans="17:26" s="1017" customFormat="1">
      <c r="Q560" s="1016"/>
      <c r="R560" s="1016"/>
      <c r="S560" s="1016"/>
      <c r="Y560" s="1016"/>
      <c r="Z560" s="1016"/>
    </row>
    <row r="561" spans="17:26" s="1017" customFormat="1">
      <c r="Q561" s="1016"/>
      <c r="R561" s="1016"/>
      <c r="S561" s="1016"/>
      <c r="Y561" s="1016"/>
      <c r="Z561" s="1016"/>
    </row>
    <row r="562" spans="17:26" s="1017" customFormat="1">
      <c r="Q562" s="1016"/>
      <c r="R562" s="1016"/>
      <c r="S562" s="1016"/>
      <c r="Y562" s="1016"/>
      <c r="Z562" s="1016"/>
    </row>
    <row r="563" spans="17:26" s="1017" customFormat="1">
      <c r="Q563" s="1016"/>
      <c r="R563" s="1016"/>
      <c r="S563" s="1016"/>
      <c r="Y563" s="1016"/>
      <c r="Z563" s="1016"/>
    </row>
    <row r="564" spans="17:26" s="1017" customFormat="1">
      <c r="Q564" s="1016"/>
      <c r="R564" s="1016"/>
      <c r="S564" s="1016"/>
      <c r="Y564" s="1016"/>
      <c r="Z564" s="1016"/>
    </row>
    <row r="565" spans="17:26" s="1017" customFormat="1">
      <c r="Q565" s="1016"/>
      <c r="R565" s="1016"/>
      <c r="S565" s="1016"/>
      <c r="Y565" s="1016"/>
      <c r="Z565" s="1016"/>
    </row>
    <row r="566" spans="17:26" s="1017" customFormat="1">
      <c r="Q566" s="1016"/>
      <c r="R566" s="1016"/>
      <c r="S566" s="1016"/>
      <c r="Y566" s="1016"/>
      <c r="Z566" s="1016"/>
    </row>
    <row r="567" spans="17:26" s="1017" customFormat="1">
      <c r="Q567" s="1016"/>
      <c r="R567" s="1016"/>
      <c r="S567" s="1016"/>
      <c r="Y567" s="1016"/>
      <c r="Z567" s="1016"/>
    </row>
    <row r="568" spans="17:26" s="1017" customFormat="1">
      <c r="Q568" s="1016"/>
      <c r="R568" s="1016"/>
      <c r="S568" s="1016"/>
      <c r="Y568" s="1016"/>
      <c r="Z568" s="1016"/>
    </row>
    <row r="569" spans="17:26" s="1017" customFormat="1">
      <c r="Q569" s="1016"/>
      <c r="R569" s="1016"/>
      <c r="S569" s="1016"/>
      <c r="Y569" s="1016"/>
      <c r="Z569" s="1016"/>
    </row>
    <row r="570" spans="17:26" s="1017" customFormat="1">
      <c r="Q570" s="1016"/>
      <c r="R570" s="1016"/>
      <c r="S570" s="1016"/>
      <c r="Y570" s="1016"/>
      <c r="Z570" s="1016"/>
    </row>
    <row r="571" spans="17:26" s="1017" customFormat="1">
      <c r="Q571" s="1016"/>
      <c r="R571" s="1016"/>
      <c r="S571" s="1016"/>
      <c r="Y571" s="1016"/>
      <c r="Z571" s="1016"/>
    </row>
    <row r="572" spans="17:26" s="1017" customFormat="1">
      <c r="Q572" s="1016"/>
      <c r="R572" s="1016"/>
      <c r="S572" s="1016"/>
      <c r="Y572" s="1016"/>
      <c r="Z572" s="1016"/>
    </row>
    <row r="573" spans="17:26" s="1017" customFormat="1">
      <c r="Q573" s="1016"/>
      <c r="R573" s="1016"/>
      <c r="S573" s="1016"/>
      <c r="Y573" s="1016"/>
      <c r="Z573" s="1016"/>
    </row>
    <row r="574" spans="17:26" s="1017" customFormat="1">
      <c r="Q574" s="1016"/>
      <c r="R574" s="1016"/>
      <c r="S574" s="1016"/>
      <c r="Y574" s="1016"/>
      <c r="Z574" s="1016"/>
    </row>
    <row r="575" spans="17:26" s="1017" customFormat="1">
      <c r="Q575" s="1016"/>
      <c r="R575" s="1016"/>
      <c r="S575" s="1016"/>
      <c r="Y575" s="1016"/>
      <c r="Z575" s="1016"/>
    </row>
    <row r="576" spans="17:26" s="1017" customFormat="1">
      <c r="Q576" s="1016"/>
      <c r="R576" s="1016"/>
      <c r="S576" s="1016"/>
      <c r="Y576" s="1016"/>
      <c r="Z576" s="1016"/>
    </row>
    <row r="577" spans="17:26" s="1017" customFormat="1">
      <c r="Q577" s="1016"/>
      <c r="R577" s="1016"/>
      <c r="S577" s="1016"/>
      <c r="Y577" s="1016"/>
      <c r="Z577" s="1016"/>
    </row>
    <row r="578" spans="17:26" s="1017" customFormat="1">
      <c r="Q578" s="1016"/>
      <c r="R578" s="1016"/>
      <c r="S578" s="1016"/>
      <c r="Y578" s="1016"/>
      <c r="Z578" s="1016"/>
    </row>
    <row r="579" spans="17:26" s="1017" customFormat="1">
      <c r="Q579" s="1016"/>
      <c r="R579" s="1016"/>
      <c r="S579" s="1016"/>
      <c r="Y579" s="1016"/>
      <c r="Z579" s="1016"/>
    </row>
    <row r="580" spans="17:26" s="1017" customFormat="1">
      <c r="Q580" s="1016"/>
      <c r="R580" s="1016"/>
      <c r="S580" s="1016"/>
      <c r="Y580" s="1016"/>
      <c r="Z580" s="1016"/>
    </row>
    <row r="581" spans="17:26" s="1017" customFormat="1">
      <c r="Q581" s="1016"/>
      <c r="R581" s="1016"/>
      <c r="S581" s="1016"/>
      <c r="Y581" s="1016"/>
      <c r="Z581" s="1016"/>
    </row>
    <row r="582" spans="17:26" s="1017" customFormat="1">
      <c r="Q582" s="1016"/>
      <c r="R582" s="1016"/>
      <c r="S582" s="1016"/>
      <c r="Y582" s="1016"/>
      <c r="Z582" s="1016"/>
    </row>
    <row r="583" spans="17:26" s="1017" customFormat="1">
      <c r="Q583" s="1016"/>
      <c r="R583" s="1016"/>
      <c r="S583" s="1016"/>
      <c r="Y583" s="1016"/>
      <c r="Z583" s="1016"/>
    </row>
    <row r="584" spans="17:26" s="1017" customFormat="1">
      <c r="Q584" s="1016"/>
      <c r="R584" s="1016"/>
      <c r="S584" s="1016"/>
      <c r="Y584" s="1016"/>
      <c r="Z584" s="1016"/>
    </row>
    <row r="585" spans="17:26" s="1017" customFormat="1">
      <c r="Q585" s="1016"/>
      <c r="R585" s="1016"/>
      <c r="S585" s="1016"/>
      <c r="Y585" s="1016"/>
      <c r="Z585" s="1016"/>
    </row>
    <row r="586" spans="17:26" s="1017" customFormat="1">
      <c r="Q586" s="1016"/>
      <c r="R586" s="1016"/>
      <c r="S586" s="1016"/>
      <c r="Y586" s="1016"/>
      <c r="Z586" s="1016"/>
    </row>
    <row r="587" spans="17:26" s="1017" customFormat="1">
      <c r="Q587" s="1016"/>
      <c r="R587" s="1016"/>
      <c r="S587" s="1016"/>
      <c r="Y587" s="1016"/>
      <c r="Z587" s="1016"/>
    </row>
    <row r="588" spans="17:26" s="1017" customFormat="1">
      <c r="Q588" s="1016"/>
      <c r="R588" s="1016"/>
      <c r="S588" s="1016"/>
      <c r="Y588" s="1016"/>
      <c r="Z588" s="1016"/>
    </row>
    <row r="589" spans="17:26" s="1017" customFormat="1">
      <c r="Q589" s="1016"/>
      <c r="R589" s="1016"/>
      <c r="S589" s="1016"/>
      <c r="Y589" s="1016"/>
      <c r="Z589" s="1016"/>
    </row>
    <row r="590" spans="17:26" s="1017" customFormat="1">
      <c r="Q590" s="1016"/>
      <c r="R590" s="1016"/>
      <c r="S590" s="1016"/>
      <c r="Y590" s="1016"/>
      <c r="Z590" s="1016"/>
    </row>
    <row r="591" spans="17:26" s="1017" customFormat="1">
      <c r="Q591" s="1016"/>
      <c r="R591" s="1016"/>
      <c r="S591" s="1016"/>
      <c r="Y591" s="1016"/>
      <c r="Z591" s="1016"/>
    </row>
    <row r="592" spans="17:26" s="1017" customFormat="1">
      <c r="Q592" s="1016"/>
      <c r="R592" s="1016"/>
      <c r="S592" s="1016"/>
      <c r="Y592" s="1016"/>
      <c r="Z592" s="1016"/>
    </row>
    <row r="593" spans="17:26" s="1017" customFormat="1">
      <c r="Q593" s="1016"/>
      <c r="R593" s="1016"/>
      <c r="S593" s="1016"/>
      <c r="Y593" s="1016"/>
      <c r="Z593" s="1016"/>
    </row>
    <row r="594" spans="17:26" s="1017" customFormat="1">
      <c r="Q594" s="1016"/>
      <c r="R594" s="1016"/>
      <c r="S594" s="1016"/>
      <c r="Y594" s="1016"/>
      <c r="Z594" s="1016"/>
    </row>
    <row r="595" spans="17:26" s="1017" customFormat="1">
      <c r="Q595" s="1016"/>
      <c r="R595" s="1016"/>
      <c r="S595" s="1016"/>
      <c r="Y595" s="1016"/>
      <c r="Z595" s="1016"/>
    </row>
    <row r="596" spans="17:26" s="1017" customFormat="1">
      <c r="Q596" s="1016"/>
      <c r="R596" s="1016"/>
      <c r="S596" s="1016"/>
      <c r="Y596" s="1016"/>
      <c r="Z596" s="1016"/>
    </row>
    <row r="597" spans="17:26" s="1017" customFormat="1">
      <c r="Q597" s="1016"/>
      <c r="R597" s="1016"/>
      <c r="S597" s="1016"/>
      <c r="Y597" s="1016"/>
      <c r="Z597" s="1016"/>
    </row>
    <row r="598" spans="17:26" s="1017" customFormat="1">
      <c r="Q598" s="1016"/>
      <c r="R598" s="1016"/>
      <c r="S598" s="1016"/>
      <c r="Y598" s="1016"/>
      <c r="Z598" s="1016"/>
    </row>
    <row r="599" spans="17:26" s="1017" customFormat="1">
      <c r="Q599" s="1016"/>
      <c r="R599" s="1016"/>
      <c r="S599" s="1016"/>
      <c r="Y599" s="1016"/>
      <c r="Z599" s="1016"/>
    </row>
    <row r="600" spans="17:26" s="1017" customFormat="1">
      <c r="Q600" s="1016"/>
      <c r="R600" s="1016"/>
      <c r="S600" s="1016"/>
      <c r="Y600" s="1016"/>
      <c r="Z600" s="1016"/>
    </row>
    <row r="601" spans="17:26" s="1017" customFormat="1">
      <c r="Q601" s="1016"/>
      <c r="R601" s="1016"/>
      <c r="S601" s="1016"/>
      <c r="Y601" s="1016"/>
      <c r="Z601" s="1016"/>
    </row>
    <row r="602" spans="17:26" s="1017" customFormat="1">
      <c r="Q602" s="1016"/>
      <c r="R602" s="1016"/>
      <c r="S602" s="1016"/>
      <c r="Y602" s="1016"/>
      <c r="Z602" s="1016"/>
    </row>
    <row r="603" spans="17:26" s="1017" customFormat="1">
      <c r="Q603" s="1016"/>
      <c r="R603" s="1016"/>
      <c r="S603" s="1016"/>
      <c r="Y603" s="1016"/>
      <c r="Z603" s="1016"/>
    </row>
    <row r="604" spans="17:26" s="1017" customFormat="1">
      <c r="Q604" s="1016"/>
      <c r="R604" s="1016"/>
      <c r="S604" s="1016"/>
      <c r="Y604" s="1016"/>
      <c r="Z604" s="1016"/>
    </row>
    <row r="605" spans="17:26" s="1017" customFormat="1">
      <c r="Q605" s="1016"/>
      <c r="R605" s="1016"/>
      <c r="S605" s="1016"/>
      <c r="Y605" s="1016"/>
      <c r="Z605" s="1016"/>
    </row>
    <row r="606" spans="17:26" s="1017" customFormat="1">
      <c r="Q606" s="1016"/>
      <c r="R606" s="1016"/>
      <c r="S606" s="1016"/>
      <c r="Y606" s="1016"/>
      <c r="Z606" s="1016"/>
    </row>
    <row r="607" spans="17:26" s="1017" customFormat="1">
      <c r="Q607" s="1016"/>
      <c r="R607" s="1016"/>
      <c r="S607" s="1016"/>
      <c r="Y607" s="1016"/>
      <c r="Z607" s="1016"/>
    </row>
    <row r="608" spans="17:26" s="1017" customFormat="1">
      <c r="Q608" s="1016"/>
      <c r="R608" s="1016"/>
      <c r="S608" s="1016"/>
      <c r="Y608" s="1016"/>
      <c r="Z608" s="1016"/>
    </row>
    <row r="609" spans="17:26" s="1017" customFormat="1">
      <c r="Q609" s="1016"/>
      <c r="R609" s="1016"/>
      <c r="S609" s="1016"/>
      <c r="Y609" s="1016"/>
      <c r="Z609" s="1016"/>
    </row>
    <row r="610" spans="17:26" s="1017" customFormat="1">
      <c r="Q610" s="1016"/>
      <c r="R610" s="1016"/>
      <c r="S610" s="1016"/>
      <c r="Y610" s="1016"/>
      <c r="Z610" s="1016"/>
    </row>
    <row r="611" spans="17:26" s="1017" customFormat="1">
      <c r="Q611" s="1016"/>
      <c r="R611" s="1016"/>
      <c r="S611" s="1016"/>
      <c r="Y611" s="1016"/>
      <c r="Z611" s="1016"/>
    </row>
    <row r="612" spans="17:26" s="1017" customFormat="1">
      <c r="Q612" s="1016"/>
      <c r="R612" s="1016"/>
      <c r="S612" s="1016"/>
      <c r="Y612" s="1016"/>
      <c r="Z612" s="1016"/>
    </row>
    <row r="613" spans="17:26" s="1017" customFormat="1">
      <c r="Q613" s="1016"/>
      <c r="R613" s="1016"/>
      <c r="S613" s="1016"/>
      <c r="Y613" s="1016"/>
      <c r="Z613" s="1016"/>
    </row>
    <row r="614" spans="17:26" s="1017" customFormat="1">
      <c r="Q614" s="1016"/>
      <c r="R614" s="1016"/>
      <c r="S614" s="1016"/>
      <c r="Y614" s="1016"/>
      <c r="Z614" s="1016"/>
    </row>
    <row r="615" spans="17:26" s="1017" customFormat="1">
      <c r="Q615" s="1016"/>
      <c r="R615" s="1016"/>
      <c r="S615" s="1016"/>
      <c r="Y615" s="1016"/>
      <c r="Z615" s="1016"/>
    </row>
    <row r="616" spans="17:26" s="1017" customFormat="1">
      <c r="Q616" s="1016"/>
      <c r="R616" s="1016"/>
      <c r="S616" s="1016"/>
      <c r="Y616" s="1016"/>
      <c r="Z616" s="1016"/>
    </row>
    <row r="617" spans="17:26" s="1017" customFormat="1">
      <c r="Q617" s="1016"/>
      <c r="R617" s="1016"/>
      <c r="S617" s="1016"/>
      <c r="Y617" s="1016"/>
      <c r="Z617" s="1016"/>
    </row>
    <row r="618" spans="17:26" s="1017" customFormat="1">
      <c r="Q618" s="1016"/>
      <c r="R618" s="1016"/>
      <c r="S618" s="1016"/>
      <c r="Y618" s="1016"/>
      <c r="Z618" s="1016"/>
    </row>
    <row r="619" spans="17:26" s="1017" customFormat="1">
      <c r="Q619" s="1016"/>
      <c r="R619" s="1016"/>
      <c r="S619" s="1016"/>
      <c r="Y619" s="1016"/>
      <c r="Z619" s="1016"/>
    </row>
    <row r="620" spans="17:26" s="1017" customFormat="1">
      <c r="Q620" s="1016"/>
      <c r="R620" s="1016"/>
      <c r="S620" s="1016"/>
      <c r="Y620" s="1016"/>
      <c r="Z620" s="1016"/>
    </row>
    <row r="621" spans="17:26" s="1017" customFormat="1">
      <c r="Q621" s="1016"/>
      <c r="R621" s="1016"/>
      <c r="S621" s="1016"/>
      <c r="Y621" s="1016"/>
      <c r="Z621" s="1016"/>
    </row>
    <row r="622" spans="17:26" s="1017" customFormat="1">
      <c r="Q622" s="1016"/>
      <c r="R622" s="1016"/>
      <c r="S622" s="1016"/>
      <c r="Y622" s="1016"/>
      <c r="Z622" s="1016"/>
    </row>
    <row r="623" spans="17:26" s="1017" customFormat="1">
      <c r="Q623" s="1016"/>
      <c r="R623" s="1016"/>
      <c r="S623" s="1016"/>
      <c r="Y623" s="1016"/>
      <c r="Z623" s="1016"/>
    </row>
    <row r="624" spans="17:26" s="1017" customFormat="1">
      <c r="Q624" s="1016"/>
      <c r="R624" s="1016"/>
      <c r="S624" s="1016"/>
      <c r="Y624" s="1016"/>
      <c r="Z624" s="1016"/>
    </row>
    <row r="625" spans="17:26" s="1017" customFormat="1">
      <c r="Q625" s="1016"/>
      <c r="R625" s="1016"/>
      <c r="S625" s="1016"/>
      <c r="Y625" s="1016"/>
      <c r="Z625" s="1016"/>
    </row>
    <row r="626" spans="17:26" s="1017" customFormat="1">
      <c r="Q626" s="1016"/>
      <c r="R626" s="1016"/>
      <c r="S626" s="1016"/>
      <c r="Y626" s="1016"/>
      <c r="Z626" s="1016"/>
    </row>
    <row r="627" spans="17:26" s="1017" customFormat="1">
      <c r="Q627" s="1016"/>
      <c r="R627" s="1016"/>
      <c r="S627" s="1016"/>
      <c r="Y627" s="1016"/>
      <c r="Z627" s="1016"/>
    </row>
    <row r="628" spans="17:26" s="1017" customFormat="1">
      <c r="Q628" s="1016"/>
      <c r="R628" s="1016"/>
      <c r="S628" s="1016"/>
      <c r="Y628" s="1016"/>
      <c r="Z628" s="1016"/>
    </row>
    <row r="629" spans="17:26" s="1017" customFormat="1">
      <c r="Q629" s="1016"/>
      <c r="R629" s="1016"/>
      <c r="S629" s="1016"/>
      <c r="Y629" s="1016"/>
      <c r="Z629" s="1016"/>
    </row>
    <row r="630" spans="17:26" s="1017" customFormat="1">
      <c r="Q630" s="1016"/>
      <c r="R630" s="1016"/>
      <c r="S630" s="1016"/>
      <c r="Y630" s="1016"/>
      <c r="Z630" s="1016"/>
    </row>
    <row r="631" spans="17:26" s="1017" customFormat="1">
      <c r="Q631" s="1016"/>
      <c r="R631" s="1016"/>
      <c r="S631" s="1016"/>
      <c r="Y631" s="1016"/>
      <c r="Z631" s="1016"/>
    </row>
    <row r="632" spans="17:26" s="1017" customFormat="1">
      <c r="Q632" s="1016"/>
      <c r="R632" s="1016"/>
      <c r="S632" s="1016"/>
      <c r="Y632" s="1016"/>
      <c r="Z632" s="1016"/>
    </row>
    <row r="633" spans="17:26" s="1017" customFormat="1">
      <c r="Q633" s="1016"/>
      <c r="R633" s="1016"/>
      <c r="S633" s="1016"/>
      <c r="Y633" s="1016"/>
      <c r="Z633" s="1016"/>
    </row>
    <row r="634" spans="17:26" s="1017" customFormat="1">
      <c r="Q634" s="1016"/>
      <c r="R634" s="1016"/>
      <c r="S634" s="1016"/>
      <c r="Y634" s="1016"/>
      <c r="Z634" s="1016"/>
    </row>
    <row r="635" spans="17:26" s="1017" customFormat="1">
      <c r="Q635" s="1016"/>
      <c r="R635" s="1016"/>
      <c r="S635" s="1016"/>
      <c r="Y635" s="1016"/>
      <c r="Z635" s="1016"/>
    </row>
    <row r="636" spans="17:26" s="1017" customFormat="1">
      <c r="Q636" s="1016"/>
      <c r="R636" s="1016"/>
      <c r="S636" s="1016"/>
      <c r="Y636" s="1016"/>
      <c r="Z636" s="1016"/>
    </row>
    <row r="637" spans="17:26" s="1017" customFormat="1">
      <c r="Q637" s="1016"/>
      <c r="R637" s="1016"/>
      <c r="S637" s="1016"/>
      <c r="Y637" s="1016"/>
      <c r="Z637" s="1016"/>
    </row>
    <row r="638" spans="17:26" s="1017" customFormat="1">
      <c r="Q638" s="1016"/>
      <c r="R638" s="1016"/>
      <c r="S638" s="1016"/>
      <c r="Y638" s="1016"/>
      <c r="Z638" s="1016"/>
    </row>
    <row r="639" spans="17:26" s="1017" customFormat="1">
      <c r="Q639" s="1016"/>
      <c r="R639" s="1016"/>
      <c r="S639" s="1016"/>
      <c r="Y639" s="1016"/>
      <c r="Z639" s="1016"/>
    </row>
    <row r="640" spans="17:26" s="1017" customFormat="1">
      <c r="Q640" s="1016"/>
      <c r="R640" s="1016"/>
      <c r="S640" s="1016"/>
      <c r="Y640" s="1016"/>
      <c r="Z640" s="1016"/>
    </row>
    <row r="641" spans="17:26" s="1017" customFormat="1">
      <c r="Q641" s="1016"/>
      <c r="R641" s="1016"/>
      <c r="S641" s="1016"/>
      <c r="Y641" s="1016"/>
      <c r="Z641" s="1016"/>
    </row>
    <row r="642" spans="17:26" s="1017" customFormat="1">
      <c r="Q642" s="1016"/>
      <c r="R642" s="1016"/>
      <c r="S642" s="1016"/>
      <c r="Y642" s="1016"/>
      <c r="Z642" s="1016"/>
    </row>
    <row r="643" spans="17:26" s="1017" customFormat="1">
      <c r="Q643" s="1016"/>
      <c r="R643" s="1016"/>
      <c r="S643" s="1016"/>
      <c r="Y643" s="1016"/>
      <c r="Z643" s="1016"/>
    </row>
    <row r="644" spans="17:26" s="1017" customFormat="1">
      <c r="Q644" s="1016"/>
      <c r="R644" s="1016"/>
      <c r="S644" s="1016"/>
      <c r="Y644" s="1016"/>
      <c r="Z644" s="1016"/>
    </row>
    <row r="645" spans="17:26" s="1017" customFormat="1">
      <c r="Q645" s="1016"/>
      <c r="R645" s="1016"/>
      <c r="S645" s="1016"/>
      <c r="Y645" s="1016"/>
      <c r="Z645" s="1016"/>
    </row>
    <row r="646" spans="17:26" s="1017" customFormat="1">
      <c r="Q646" s="1016"/>
      <c r="R646" s="1016"/>
      <c r="S646" s="1016"/>
      <c r="Y646" s="1016"/>
      <c r="Z646" s="1016"/>
    </row>
    <row r="647" spans="17:26" s="1017" customFormat="1">
      <c r="Q647" s="1016"/>
      <c r="R647" s="1016"/>
      <c r="S647" s="1016"/>
      <c r="Y647" s="1016"/>
      <c r="Z647" s="1016"/>
    </row>
    <row r="648" spans="17:26" s="1017" customFormat="1">
      <c r="Q648" s="1016"/>
      <c r="R648" s="1016"/>
      <c r="S648" s="1016"/>
      <c r="Y648" s="1016"/>
      <c r="Z648" s="1016"/>
    </row>
    <row r="649" spans="17:26" s="1017" customFormat="1">
      <c r="Q649" s="1016"/>
      <c r="R649" s="1016"/>
      <c r="S649" s="1016"/>
      <c r="Y649" s="1016"/>
      <c r="Z649" s="1016"/>
    </row>
    <row r="650" spans="17:26" s="1017" customFormat="1">
      <c r="Q650" s="1016"/>
      <c r="R650" s="1016"/>
      <c r="S650" s="1016"/>
      <c r="Y650" s="1016"/>
      <c r="Z650" s="1016"/>
    </row>
    <row r="651" spans="17:26" s="1017" customFormat="1">
      <c r="Q651" s="1016"/>
      <c r="R651" s="1016"/>
      <c r="S651" s="1016"/>
      <c r="Y651" s="1016"/>
      <c r="Z651" s="1016"/>
    </row>
    <row r="652" spans="17:26" s="1017" customFormat="1">
      <c r="Q652" s="1016"/>
      <c r="R652" s="1016"/>
      <c r="S652" s="1016"/>
      <c r="Y652" s="1016"/>
      <c r="Z652" s="1016"/>
    </row>
    <row r="653" spans="17:26" s="1017" customFormat="1">
      <c r="Q653" s="1016"/>
      <c r="R653" s="1016"/>
      <c r="S653" s="1016"/>
      <c r="Y653" s="1016"/>
      <c r="Z653" s="1016"/>
    </row>
    <row r="654" spans="17:26" s="1017" customFormat="1">
      <c r="Q654" s="1016"/>
      <c r="R654" s="1016"/>
      <c r="S654" s="1016"/>
      <c r="Y654" s="1016"/>
      <c r="Z654" s="1016"/>
    </row>
    <row r="655" spans="17:26" s="1017" customFormat="1">
      <c r="Q655" s="1016"/>
      <c r="R655" s="1016"/>
      <c r="S655" s="1016"/>
      <c r="Y655" s="1016"/>
      <c r="Z655" s="1016"/>
    </row>
    <row r="656" spans="17:26" s="1017" customFormat="1">
      <c r="Q656" s="1016"/>
      <c r="R656" s="1016"/>
      <c r="S656" s="1016"/>
      <c r="Y656" s="1016"/>
      <c r="Z656" s="1016"/>
    </row>
    <row r="657" spans="17:26" s="1017" customFormat="1">
      <c r="Q657" s="1016"/>
      <c r="R657" s="1016"/>
      <c r="S657" s="1016"/>
      <c r="Y657" s="1016"/>
      <c r="Z657" s="1016"/>
    </row>
    <row r="658" spans="17:26" s="1017" customFormat="1">
      <c r="Q658" s="1016"/>
      <c r="R658" s="1016"/>
      <c r="S658" s="1016"/>
      <c r="Y658" s="1016"/>
      <c r="Z658" s="1016"/>
    </row>
    <row r="659" spans="17:26" s="1017" customFormat="1">
      <c r="Q659" s="1016"/>
      <c r="R659" s="1016"/>
      <c r="S659" s="1016"/>
      <c r="Y659" s="1016"/>
      <c r="Z659" s="1016"/>
    </row>
    <row r="660" spans="17:26" s="1017" customFormat="1">
      <c r="Q660" s="1016"/>
      <c r="R660" s="1016"/>
      <c r="S660" s="1016"/>
      <c r="Y660" s="1016"/>
      <c r="Z660" s="1016"/>
    </row>
    <row r="661" spans="17:26" s="1017" customFormat="1">
      <c r="Q661" s="1016"/>
      <c r="R661" s="1016"/>
      <c r="S661" s="1016"/>
      <c r="Y661" s="1016"/>
      <c r="Z661" s="1016"/>
    </row>
    <row r="662" spans="17:26" s="1017" customFormat="1">
      <c r="Q662" s="1016"/>
      <c r="R662" s="1016"/>
      <c r="S662" s="1016"/>
      <c r="Y662" s="1016"/>
      <c r="Z662" s="1016"/>
    </row>
    <row r="663" spans="17:26" s="1017" customFormat="1">
      <c r="Q663" s="1016"/>
      <c r="R663" s="1016"/>
      <c r="S663" s="1016"/>
      <c r="Y663" s="1016"/>
      <c r="Z663" s="1016"/>
    </row>
    <row r="664" spans="17:26" s="1017" customFormat="1">
      <c r="Q664" s="1016"/>
      <c r="R664" s="1016"/>
      <c r="S664" s="1016"/>
      <c r="Y664" s="1016"/>
      <c r="Z664" s="1016"/>
    </row>
    <row r="665" spans="17:26" s="1017" customFormat="1">
      <c r="Q665" s="1016"/>
      <c r="R665" s="1016"/>
      <c r="S665" s="1016"/>
      <c r="Y665" s="1016"/>
      <c r="Z665" s="1016"/>
    </row>
    <row r="666" spans="17:26" s="1017" customFormat="1">
      <c r="Q666" s="1016"/>
      <c r="R666" s="1016"/>
      <c r="S666" s="1016"/>
      <c r="Y666" s="1016"/>
      <c r="Z666" s="1016"/>
    </row>
    <row r="667" spans="17:26" s="1017" customFormat="1">
      <c r="Q667" s="1016"/>
      <c r="R667" s="1016"/>
      <c r="S667" s="1016"/>
      <c r="Y667" s="1016"/>
      <c r="Z667" s="1016"/>
    </row>
    <row r="668" spans="17:26" s="1017" customFormat="1">
      <c r="Q668" s="1016"/>
      <c r="R668" s="1016"/>
      <c r="S668" s="1016"/>
      <c r="Y668" s="1016"/>
      <c r="Z668" s="1016"/>
    </row>
    <row r="669" spans="17:26" s="1017" customFormat="1">
      <c r="Q669" s="1016"/>
      <c r="R669" s="1016"/>
      <c r="S669" s="1016"/>
      <c r="Y669" s="1016"/>
      <c r="Z669" s="1016"/>
    </row>
    <row r="670" spans="17:26" s="1017" customFormat="1">
      <c r="Q670" s="1016"/>
      <c r="R670" s="1016"/>
      <c r="S670" s="1016"/>
      <c r="Y670" s="1016"/>
      <c r="Z670" s="1016"/>
    </row>
    <row r="671" spans="17:26" s="1017" customFormat="1">
      <c r="Q671" s="1016"/>
      <c r="R671" s="1016"/>
      <c r="S671" s="1016"/>
      <c r="Y671" s="1016"/>
      <c r="Z671" s="1016"/>
    </row>
    <row r="672" spans="17:26" s="1017" customFormat="1">
      <c r="Q672" s="1016"/>
      <c r="R672" s="1016"/>
      <c r="S672" s="1016"/>
      <c r="Y672" s="1016"/>
      <c r="Z672" s="1016"/>
    </row>
    <row r="673" spans="17:26" s="1017" customFormat="1">
      <c r="Q673" s="1016"/>
      <c r="R673" s="1016"/>
      <c r="S673" s="1016"/>
      <c r="Y673" s="1016"/>
      <c r="Z673" s="1016"/>
    </row>
    <row r="674" spans="17:26" s="1017" customFormat="1">
      <c r="Q674" s="1016"/>
      <c r="R674" s="1016"/>
      <c r="S674" s="1016"/>
      <c r="Y674" s="1016"/>
      <c r="Z674" s="1016"/>
    </row>
    <row r="675" spans="17:26" s="1017" customFormat="1">
      <c r="Q675" s="1016"/>
      <c r="R675" s="1016"/>
      <c r="S675" s="1016"/>
      <c r="Y675" s="1016"/>
      <c r="Z675" s="1016"/>
    </row>
    <row r="676" spans="17:26" s="1017" customFormat="1">
      <c r="Q676" s="1016"/>
      <c r="R676" s="1016"/>
      <c r="S676" s="1016"/>
      <c r="Y676" s="1016"/>
      <c r="Z676" s="1016"/>
    </row>
    <row r="677" spans="17:26" s="1017" customFormat="1">
      <c r="Q677" s="1016"/>
      <c r="R677" s="1016"/>
      <c r="S677" s="1016"/>
      <c r="Y677" s="1016"/>
      <c r="Z677" s="1016"/>
    </row>
    <row r="678" spans="17:26" s="1017" customFormat="1">
      <c r="Q678" s="1016"/>
      <c r="R678" s="1016"/>
      <c r="S678" s="1016"/>
      <c r="Y678" s="1016"/>
      <c r="Z678" s="1016"/>
    </row>
    <row r="679" spans="17:26" s="1017" customFormat="1">
      <c r="Q679" s="1016"/>
      <c r="R679" s="1016"/>
      <c r="S679" s="1016"/>
      <c r="Y679" s="1016"/>
      <c r="Z679" s="1016"/>
    </row>
    <row r="680" spans="17:26" s="1017" customFormat="1">
      <c r="Q680" s="1016"/>
      <c r="R680" s="1016"/>
      <c r="S680" s="1016"/>
      <c r="Y680" s="1016"/>
      <c r="Z680" s="1016"/>
    </row>
    <row r="681" spans="17:26" s="1017" customFormat="1">
      <c r="Q681" s="1016"/>
      <c r="R681" s="1016"/>
      <c r="S681" s="1016"/>
      <c r="Y681" s="1016"/>
      <c r="Z681" s="1016"/>
    </row>
    <row r="682" spans="17:26" s="1017" customFormat="1">
      <c r="Q682" s="1016"/>
      <c r="R682" s="1016"/>
      <c r="S682" s="1016"/>
      <c r="Y682" s="1016"/>
      <c r="Z682" s="1016"/>
    </row>
    <row r="683" spans="17:26" s="1017" customFormat="1">
      <c r="Q683" s="1016"/>
      <c r="R683" s="1016"/>
      <c r="S683" s="1016"/>
      <c r="Y683" s="1016"/>
      <c r="Z683" s="1016"/>
    </row>
    <row r="684" spans="17:26" s="1017" customFormat="1">
      <c r="Q684" s="1016"/>
      <c r="R684" s="1016"/>
      <c r="S684" s="1016"/>
      <c r="Y684" s="1016"/>
      <c r="Z684" s="1016"/>
    </row>
    <row r="685" spans="17:26" s="1017" customFormat="1">
      <c r="Q685" s="1016"/>
      <c r="R685" s="1016"/>
      <c r="S685" s="1016"/>
      <c r="Y685" s="1016"/>
      <c r="Z685" s="1016"/>
    </row>
    <row r="686" spans="17:26" s="1017" customFormat="1">
      <c r="Q686" s="1016"/>
      <c r="R686" s="1016"/>
      <c r="S686" s="1016"/>
      <c r="Y686" s="1016"/>
      <c r="Z686" s="1016"/>
    </row>
    <row r="687" spans="17:26" s="1017" customFormat="1">
      <c r="Q687" s="1016"/>
      <c r="R687" s="1016"/>
      <c r="S687" s="1016"/>
      <c r="Y687" s="1016"/>
      <c r="Z687" s="1016"/>
    </row>
    <row r="688" spans="17:26" s="1017" customFormat="1">
      <c r="Q688" s="1016"/>
      <c r="R688" s="1016"/>
      <c r="S688" s="1016"/>
      <c r="Y688" s="1016"/>
      <c r="Z688" s="1016"/>
    </row>
    <row r="689" spans="17:26" s="1017" customFormat="1">
      <c r="Q689" s="1016"/>
      <c r="R689" s="1016"/>
      <c r="S689" s="1016"/>
      <c r="Y689" s="1016"/>
      <c r="Z689" s="1016"/>
    </row>
    <row r="690" spans="17:26" s="1017" customFormat="1">
      <c r="Q690" s="1016"/>
      <c r="R690" s="1016"/>
      <c r="S690" s="1016"/>
      <c r="Y690" s="1016"/>
      <c r="Z690" s="1016"/>
    </row>
    <row r="691" spans="17:26" s="1017" customFormat="1">
      <c r="Q691" s="1016"/>
      <c r="R691" s="1016"/>
      <c r="S691" s="1016"/>
      <c r="Y691" s="1016"/>
      <c r="Z691" s="1016"/>
    </row>
    <row r="692" spans="17:26" s="1017" customFormat="1">
      <c r="Q692" s="1016"/>
      <c r="R692" s="1016"/>
      <c r="S692" s="1016"/>
      <c r="Y692" s="1016"/>
      <c r="Z692" s="1016"/>
    </row>
    <row r="693" spans="17:26" s="1017" customFormat="1">
      <c r="Q693" s="1016"/>
      <c r="R693" s="1016"/>
      <c r="S693" s="1016"/>
      <c r="Y693" s="1016"/>
      <c r="Z693" s="1016"/>
    </row>
    <row r="694" spans="17:26" s="1017" customFormat="1">
      <c r="Q694" s="1016"/>
      <c r="R694" s="1016"/>
      <c r="S694" s="1016"/>
      <c r="Y694" s="1016"/>
      <c r="Z694" s="1016"/>
    </row>
    <row r="695" spans="17:26" s="1017" customFormat="1">
      <c r="Q695" s="1016"/>
      <c r="R695" s="1016"/>
      <c r="S695" s="1016"/>
      <c r="Y695" s="1016"/>
      <c r="Z695" s="1016"/>
    </row>
    <row r="696" spans="17:26" s="1017" customFormat="1">
      <c r="Q696" s="1016"/>
      <c r="R696" s="1016"/>
      <c r="S696" s="1016"/>
      <c r="Y696" s="1016"/>
      <c r="Z696" s="1016"/>
    </row>
    <row r="697" spans="17:26" s="1017" customFormat="1">
      <c r="Q697" s="1016"/>
      <c r="R697" s="1016"/>
      <c r="S697" s="1016"/>
      <c r="Y697" s="1016"/>
      <c r="Z697" s="1016"/>
    </row>
    <row r="698" spans="17:26" s="1017" customFormat="1">
      <c r="Q698" s="1016"/>
      <c r="R698" s="1016"/>
      <c r="S698" s="1016"/>
      <c r="Y698" s="1016"/>
      <c r="Z698" s="1016"/>
    </row>
    <row r="699" spans="17:26" s="1017" customFormat="1">
      <c r="Q699" s="1016"/>
      <c r="R699" s="1016"/>
      <c r="S699" s="1016"/>
      <c r="Y699" s="1016"/>
      <c r="Z699" s="1016"/>
    </row>
    <row r="700" spans="17:26" s="1017" customFormat="1">
      <c r="Q700" s="1016"/>
      <c r="R700" s="1016"/>
      <c r="S700" s="1016"/>
      <c r="Y700" s="1016"/>
      <c r="Z700" s="1016"/>
    </row>
    <row r="701" spans="17:26" s="1017" customFormat="1">
      <c r="Q701" s="1016"/>
      <c r="R701" s="1016"/>
      <c r="S701" s="1016"/>
      <c r="Y701" s="1016"/>
      <c r="Z701" s="1016"/>
    </row>
    <row r="702" spans="17:26" s="1017" customFormat="1">
      <c r="Q702" s="1016"/>
      <c r="R702" s="1016"/>
      <c r="S702" s="1016"/>
      <c r="Y702" s="1016"/>
      <c r="Z702" s="1016"/>
    </row>
    <row r="703" spans="17:26" s="1017" customFormat="1">
      <c r="Q703" s="1016"/>
      <c r="R703" s="1016"/>
      <c r="S703" s="1016"/>
      <c r="Y703" s="1016"/>
      <c r="Z703" s="1016"/>
    </row>
    <row r="704" spans="17:26" s="1017" customFormat="1">
      <c r="Q704" s="1016"/>
      <c r="R704" s="1016"/>
      <c r="S704" s="1016"/>
      <c r="Y704" s="1016"/>
      <c r="Z704" s="1016"/>
    </row>
    <row r="705" spans="17:26" s="1017" customFormat="1">
      <c r="Q705" s="1016"/>
      <c r="R705" s="1016"/>
      <c r="S705" s="1016"/>
      <c r="Y705" s="1016"/>
      <c r="Z705" s="1016"/>
    </row>
    <row r="706" spans="17:26" s="1017" customFormat="1">
      <c r="Q706" s="1016"/>
      <c r="R706" s="1016"/>
      <c r="S706" s="1016"/>
      <c r="Y706" s="1016"/>
      <c r="Z706" s="1016"/>
    </row>
    <row r="707" spans="17:26" s="1017" customFormat="1">
      <c r="Q707" s="1016"/>
      <c r="R707" s="1016"/>
      <c r="S707" s="1016"/>
      <c r="Y707" s="1016"/>
      <c r="Z707" s="1016"/>
    </row>
    <row r="708" spans="17:26" s="1017" customFormat="1">
      <c r="Q708" s="1016"/>
      <c r="R708" s="1016"/>
      <c r="S708" s="1016"/>
      <c r="Y708" s="1016"/>
      <c r="Z708" s="1016"/>
    </row>
    <row r="709" spans="17:26" s="1017" customFormat="1">
      <c r="Q709" s="1016"/>
      <c r="R709" s="1016"/>
      <c r="S709" s="1016"/>
      <c r="Y709" s="1016"/>
      <c r="Z709" s="1016"/>
    </row>
    <row r="710" spans="17:26" s="1017" customFormat="1">
      <c r="Q710" s="1016"/>
      <c r="R710" s="1016"/>
      <c r="S710" s="1016"/>
      <c r="Y710" s="1016"/>
      <c r="Z710" s="1016"/>
    </row>
    <row r="711" spans="17:26" s="1017" customFormat="1">
      <c r="Q711" s="1016"/>
      <c r="R711" s="1016"/>
      <c r="S711" s="1016"/>
      <c r="Y711" s="1016"/>
      <c r="Z711" s="1016"/>
    </row>
    <row r="712" spans="17:26" s="1017" customFormat="1">
      <c r="Q712" s="1016"/>
      <c r="R712" s="1016"/>
      <c r="S712" s="1016"/>
      <c r="Y712" s="1016"/>
      <c r="Z712" s="1016"/>
    </row>
    <row r="713" spans="17:26" s="1017" customFormat="1">
      <c r="Q713" s="1016"/>
      <c r="R713" s="1016"/>
      <c r="S713" s="1016"/>
      <c r="Y713" s="1016"/>
      <c r="Z713" s="1016"/>
    </row>
    <row r="714" spans="17:26" s="1017" customFormat="1">
      <c r="Q714" s="1016"/>
      <c r="R714" s="1016"/>
      <c r="S714" s="1016"/>
      <c r="Y714" s="1016"/>
      <c r="Z714" s="1016"/>
    </row>
    <row r="715" spans="17:26" s="1017" customFormat="1">
      <c r="Q715" s="1016"/>
      <c r="R715" s="1016"/>
      <c r="S715" s="1016"/>
      <c r="Y715" s="1016"/>
      <c r="Z715" s="1016"/>
    </row>
    <row r="716" spans="17:26" s="1017" customFormat="1">
      <c r="Q716" s="1016"/>
      <c r="R716" s="1016"/>
      <c r="S716" s="1016"/>
      <c r="Y716" s="1016"/>
      <c r="Z716" s="1016"/>
    </row>
    <row r="717" spans="17:26" s="1017" customFormat="1">
      <c r="Q717" s="1016"/>
      <c r="R717" s="1016"/>
      <c r="S717" s="1016"/>
      <c r="Y717" s="1016"/>
      <c r="Z717" s="1016"/>
    </row>
    <row r="718" spans="17:26" s="1017" customFormat="1">
      <c r="Q718" s="1016"/>
      <c r="R718" s="1016"/>
      <c r="S718" s="1016"/>
      <c r="Y718" s="1016"/>
      <c r="Z718" s="1016"/>
    </row>
    <row r="719" spans="17:26" s="1017" customFormat="1">
      <c r="Q719" s="1016"/>
      <c r="R719" s="1016"/>
      <c r="S719" s="1016"/>
      <c r="Y719" s="1016"/>
      <c r="Z719" s="1016"/>
    </row>
    <row r="720" spans="17:26" s="1017" customFormat="1">
      <c r="Q720" s="1016"/>
      <c r="R720" s="1016"/>
      <c r="S720" s="1016"/>
      <c r="Y720" s="1016"/>
      <c r="Z720" s="1016"/>
    </row>
    <row r="721" spans="17:26" s="1017" customFormat="1">
      <c r="Q721" s="1016"/>
      <c r="R721" s="1016"/>
      <c r="S721" s="1016"/>
      <c r="Y721" s="1016"/>
      <c r="Z721" s="1016"/>
    </row>
    <row r="722" spans="17:26" s="1017" customFormat="1">
      <c r="Q722" s="1016"/>
      <c r="R722" s="1016"/>
      <c r="S722" s="1016"/>
      <c r="Y722" s="1016"/>
      <c r="Z722" s="1016"/>
    </row>
    <row r="723" spans="17:26" s="1017" customFormat="1">
      <c r="Q723" s="1016"/>
      <c r="R723" s="1016"/>
      <c r="S723" s="1016"/>
      <c r="Y723" s="1016"/>
      <c r="Z723" s="1016"/>
    </row>
    <row r="724" spans="17:26" s="1017" customFormat="1">
      <c r="Q724" s="1016"/>
      <c r="R724" s="1016"/>
      <c r="S724" s="1016"/>
      <c r="Y724" s="1016"/>
      <c r="Z724" s="1016"/>
    </row>
    <row r="725" spans="17:26" s="1017" customFormat="1">
      <c r="Q725" s="1016"/>
      <c r="R725" s="1016"/>
      <c r="S725" s="1016"/>
      <c r="Y725" s="1016"/>
      <c r="Z725" s="1016"/>
    </row>
    <row r="726" spans="17:26" s="1017" customFormat="1">
      <c r="Q726" s="1016"/>
      <c r="R726" s="1016"/>
      <c r="S726" s="1016"/>
      <c r="Y726" s="1016"/>
      <c r="Z726" s="1016"/>
    </row>
    <row r="727" spans="17:26" s="1017" customFormat="1">
      <c r="Q727" s="1016"/>
      <c r="R727" s="1016"/>
      <c r="S727" s="1016"/>
      <c r="Y727" s="1016"/>
      <c r="Z727" s="1016"/>
    </row>
    <row r="728" spans="17:26" s="1017" customFormat="1">
      <c r="Q728" s="1016"/>
      <c r="R728" s="1016"/>
      <c r="S728" s="1016"/>
      <c r="Y728" s="1016"/>
      <c r="Z728" s="1016"/>
    </row>
    <row r="729" spans="17:26" s="1017" customFormat="1">
      <c r="Q729" s="1016"/>
      <c r="R729" s="1016"/>
      <c r="S729" s="1016"/>
      <c r="Y729" s="1016"/>
      <c r="Z729" s="1016"/>
    </row>
    <row r="730" spans="17:26" s="1017" customFormat="1">
      <c r="Q730" s="1016"/>
      <c r="R730" s="1016"/>
      <c r="S730" s="1016"/>
      <c r="Y730" s="1016"/>
      <c r="Z730" s="1016"/>
    </row>
    <row r="731" spans="17:26" s="1017" customFormat="1">
      <c r="Q731" s="1016"/>
      <c r="R731" s="1016"/>
      <c r="S731" s="1016"/>
      <c r="Y731" s="1016"/>
      <c r="Z731" s="1016"/>
    </row>
    <row r="732" spans="17:26" s="1017" customFormat="1">
      <c r="Q732" s="1016"/>
      <c r="R732" s="1016"/>
      <c r="S732" s="1016"/>
      <c r="Y732" s="1016"/>
      <c r="Z732" s="1016"/>
    </row>
    <row r="733" spans="17:26" s="1017" customFormat="1">
      <c r="Q733" s="1016"/>
      <c r="R733" s="1016"/>
      <c r="S733" s="1016"/>
      <c r="Y733" s="1016"/>
      <c r="Z733" s="1016"/>
    </row>
    <row r="734" spans="17:26" s="1017" customFormat="1">
      <c r="Q734" s="1016"/>
      <c r="R734" s="1016"/>
      <c r="S734" s="1016"/>
      <c r="Y734" s="1016"/>
      <c r="Z734" s="1016"/>
    </row>
    <row r="735" spans="17:26" s="1017" customFormat="1">
      <c r="Q735" s="1016"/>
      <c r="R735" s="1016"/>
      <c r="S735" s="1016"/>
      <c r="Y735" s="1016"/>
      <c r="Z735" s="1016"/>
    </row>
    <row r="736" spans="17:26" s="1017" customFormat="1">
      <c r="Q736" s="1016"/>
      <c r="R736" s="1016"/>
      <c r="S736" s="1016"/>
      <c r="Y736" s="1016"/>
      <c r="Z736" s="1016"/>
    </row>
    <row r="737" spans="17:26" s="1017" customFormat="1">
      <c r="Q737" s="1016"/>
      <c r="R737" s="1016"/>
      <c r="S737" s="1016"/>
      <c r="Y737" s="1016"/>
      <c r="Z737" s="1016"/>
    </row>
    <row r="738" spans="17:26" s="1017" customFormat="1">
      <c r="Q738" s="1016"/>
      <c r="R738" s="1016"/>
      <c r="S738" s="1016"/>
      <c r="Y738" s="1016"/>
      <c r="Z738" s="1016"/>
    </row>
    <row r="739" spans="17:26" s="1017" customFormat="1">
      <c r="Q739" s="1016"/>
      <c r="R739" s="1016"/>
      <c r="S739" s="1016"/>
      <c r="Y739" s="1016"/>
      <c r="Z739" s="1016"/>
    </row>
    <row r="740" spans="17:26" s="1017" customFormat="1">
      <c r="Q740" s="1016"/>
      <c r="R740" s="1016"/>
      <c r="S740" s="1016"/>
      <c r="Y740" s="1016"/>
      <c r="Z740" s="1016"/>
    </row>
    <row r="741" spans="17:26" s="1017" customFormat="1">
      <c r="Q741" s="1016"/>
      <c r="R741" s="1016"/>
      <c r="S741" s="1016"/>
      <c r="Y741" s="1016"/>
      <c r="Z741" s="1016"/>
    </row>
    <row r="742" spans="17:26" s="1017" customFormat="1">
      <c r="Q742" s="1016"/>
      <c r="R742" s="1016"/>
      <c r="S742" s="1016"/>
      <c r="Y742" s="1016"/>
      <c r="Z742" s="1016"/>
    </row>
    <row r="743" spans="17:26" s="1017" customFormat="1">
      <c r="Q743" s="1016"/>
      <c r="R743" s="1016"/>
      <c r="S743" s="1016"/>
      <c r="Y743" s="1016"/>
      <c r="Z743" s="1016"/>
    </row>
    <row r="744" spans="17:26" s="1017" customFormat="1">
      <c r="Q744" s="1016"/>
      <c r="R744" s="1016"/>
      <c r="S744" s="1016"/>
      <c r="Y744" s="1016"/>
      <c r="Z744" s="1016"/>
    </row>
    <row r="745" spans="17:26" s="1017" customFormat="1">
      <c r="Q745" s="1016"/>
      <c r="R745" s="1016"/>
      <c r="S745" s="1016"/>
      <c r="Y745" s="1016"/>
      <c r="Z745" s="1016"/>
    </row>
    <row r="746" spans="17:26" s="1017" customFormat="1">
      <c r="Q746" s="1016"/>
      <c r="R746" s="1016"/>
      <c r="S746" s="1016"/>
      <c r="Y746" s="1016"/>
      <c r="Z746" s="1016"/>
    </row>
    <row r="747" spans="17:26" s="1017" customFormat="1">
      <c r="Q747" s="1016"/>
      <c r="R747" s="1016"/>
      <c r="S747" s="1016"/>
      <c r="Y747" s="1016"/>
      <c r="Z747" s="1016"/>
    </row>
    <row r="748" spans="17:26" s="1017" customFormat="1">
      <c r="Q748" s="1016"/>
      <c r="R748" s="1016"/>
      <c r="S748" s="1016"/>
      <c r="Y748" s="1016"/>
      <c r="Z748" s="1016"/>
    </row>
    <row r="749" spans="17:26" s="1017" customFormat="1">
      <c r="Q749" s="1016"/>
      <c r="R749" s="1016"/>
      <c r="S749" s="1016"/>
      <c r="Y749" s="1016"/>
      <c r="Z749" s="1016"/>
    </row>
    <row r="750" spans="17:26" s="1017" customFormat="1">
      <c r="Q750" s="1016"/>
      <c r="R750" s="1016"/>
      <c r="S750" s="1016"/>
      <c r="Y750" s="1016"/>
      <c r="Z750" s="1016"/>
    </row>
    <row r="751" spans="17:26" s="1017" customFormat="1">
      <c r="Q751" s="1016"/>
      <c r="R751" s="1016"/>
      <c r="S751" s="1016"/>
      <c r="Y751" s="1016"/>
      <c r="Z751" s="1016"/>
    </row>
    <row r="752" spans="17:26" s="1017" customFormat="1">
      <c r="Q752" s="1016"/>
      <c r="R752" s="1016"/>
      <c r="S752" s="1016"/>
      <c r="Y752" s="1016"/>
      <c r="Z752" s="1016"/>
    </row>
    <row r="753" spans="17:26" s="1017" customFormat="1">
      <c r="Q753" s="1016"/>
      <c r="R753" s="1016"/>
      <c r="S753" s="1016"/>
      <c r="Y753" s="1016"/>
      <c r="Z753" s="1016"/>
    </row>
    <row r="754" spans="17:26" s="1017" customFormat="1">
      <c r="Q754" s="1016"/>
      <c r="R754" s="1016"/>
      <c r="S754" s="1016"/>
      <c r="Y754" s="1016"/>
      <c r="Z754" s="1016"/>
    </row>
    <row r="755" spans="17:26" s="1017" customFormat="1">
      <c r="Q755" s="1016"/>
      <c r="R755" s="1016"/>
      <c r="S755" s="1016"/>
      <c r="Y755" s="1016"/>
      <c r="Z755" s="1016"/>
    </row>
    <row r="756" spans="17:26" s="1017" customFormat="1">
      <c r="Q756" s="1016"/>
      <c r="R756" s="1016"/>
      <c r="S756" s="1016"/>
      <c r="Y756" s="1016"/>
      <c r="Z756" s="1016"/>
    </row>
    <row r="757" spans="17:26" s="1017" customFormat="1">
      <c r="Q757" s="1016"/>
      <c r="R757" s="1016"/>
      <c r="S757" s="1016"/>
      <c r="Y757" s="1016"/>
      <c r="Z757" s="1016"/>
    </row>
    <row r="758" spans="17:26" s="1017" customFormat="1">
      <c r="Q758" s="1016"/>
      <c r="R758" s="1016"/>
      <c r="S758" s="1016"/>
      <c r="Y758" s="1016"/>
      <c r="Z758" s="1016"/>
    </row>
    <row r="759" spans="17:26" s="1017" customFormat="1">
      <c r="Q759" s="1016"/>
      <c r="R759" s="1016"/>
      <c r="S759" s="1016"/>
      <c r="Y759" s="1016"/>
      <c r="Z759" s="1016"/>
    </row>
    <row r="760" spans="17:26" s="1017" customFormat="1">
      <c r="Q760" s="1016"/>
      <c r="R760" s="1016"/>
      <c r="S760" s="1016"/>
      <c r="Y760" s="1016"/>
      <c r="Z760" s="1016"/>
    </row>
    <row r="761" spans="17:26" s="1017" customFormat="1">
      <c r="Q761" s="1016"/>
      <c r="R761" s="1016"/>
      <c r="S761" s="1016"/>
      <c r="Y761" s="1016"/>
      <c r="Z761" s="1016"/>
    </row>
    <row r="762" spans="17:26" s="1017" customFormat="1">
      <c r="Q762" s="1016"/>
      <c r="R762" s="1016"/>
      <c r="S762" s="1016"/>
      <c r="Y762" s="1016"/>
      <c r="Z762" s="1016"/>
    </row>
    <row r="763" spans="17:26" s="1017" customFormat="1">
      <c r="Q763" s="1016"/>
      <c r="R763" s="1016"/>
      <c r="S763" s="1016"/>
      <c r="Y763" s="1016"/>
      <c r="Z763" s="1016"/>
    </row>
    <row r="764" spans="17:26" s="1017" customFormat="1">
      <c r="Q764" s="1016"/>
      <c r="R764" s="1016"/>
      <c r="S764" s="1016"/>
      <c r="Y764" s="1016"/>
      <c r="Z764" s="1016"/>
    </row>
    <row r="765" spans="17:26" s="1017" customFormat="1">
      <c r="Q765" s="1016"/>
      <c r="R765" s="1016"/>
      <c r="S765" s="1016"/>
      <c r="Y765" s="1016"/>
      <c r="Z765" s="1016"/>
    </row>
    <row r="766" spans="17:26" s="1017" customFormat="1">
      <c r="Q766" s="1016"/>
      <c r="R766" s="1016"/>
      <c r="S766" s="1016"/>
      <c r="Y766" s="1016"/>
      <c r="Z766" s="1016"/>
    </row>
    <row r="767" spans="17:26" s="1017" customFormat="1">
      <c r="Q767" s="1016"/>
      <c r="R767" s="1016"/>
      <c r="S767" s="1016"/>
      <c r="Y767" s="1016"/>
      <c r="Z767" s="1016"/>
    </row>
    <row r="768" spans="17:26" s="1017" customFormat="1">
      <c r="Q768" s="1016"/>
      <c r="R768" s="1016"/>
      <c r="S768" s="1016"/>
      <c r="Y768" s="1016"/>
      <c r="Z768" s="1016"/>
    </row>
    <row r="769" spans="17:26" s="1017" customFormat="1">
      <c r="Q769" s="1016"/>
      <c r="R769" s="1016"/>
      <c r="S769" s="1016"/>
      <c r="Y769" s="1016"/>
      <c r="Z769" s="1016"/>
    </row>
    <row r="770" spans="17:26" s="1017" customFormat="1">
      <c r="Q770" s="1016"/>
      <c r="R770" s="1016"/>
      <c r="S770" s="1016"/>
      <c r="Y770" s="1016"/>
      <c r="Z770" s="1016"/>
    </row>
    <row r="771" spans="17:26" s="1017" customFormat="1">
      <c r="Q771" s="1016"/>
      <c r="R771" s="1016"/>
      <c r="S771" s="1016"/>
      <c r="Y771" s="1016"/>
      <c r="Z771" s="1016"/>
    </row>
    <row r="772" spans="17:26" s="1017" customFormat="1">
      <c r="Q772" s="1016"/>
      <c r="R772" s="1016"/>
      <c r="S772" s="1016"/>
      <c r="Y772" s="1016"/>
      <c r="Z772" s="1016"/>
    </row>
    <row r="773" spans="17:26" s="1017" customFormat="1">
      <c r="Q773" s="1016"/>
      <c r="R773" s="1016"/>
      <c r="S773" s="1016"/>
      <c r="Y773" s="1016"/>
      <c r="Z773" s="1016"/>
    </row>
    <row r="774" spans="17:26" s="1017" customFormat="1">
      <c r="Q774" s="1016"/>
      <c r="R774" s="1016"/>
      <c r="S774" s="1016"/>
      <c r="Y774" s="1016"/>
      <c r="Z774" s="1016"/>
    </row>
    <row r="775" spans="17:26" s="1017" customFormat="1">
      <c r="Q775" s="1016"/>
      <c r="R775" s="1016"/>
      <c r="S775" s="1016"/>
      <c r="Y775" s="1016"/>
      <c r="Z775" s="1016"/>
    </row>
    <row r="776" spans="17:26" s="1017" customFormat="1">
      <c r="Q776" s="1016"/>
      <c r="R776" s="1016"/>
      <c r="S776" s="1016"/>
      <c r="Y776" s="1016"/>
      <c r="Z776" s="1016"/>
    </row>
    <row r="777" spans="17:26" s="1017" customFormat="1">
      <c r="Q777" s="1016"/>
      <c r="R777" s="1016"/>
      <c r="S777" s="1016"/>
      <c r="Y777" s="1016"/>
      <c r="Z777" s="1016"/>
    </row>
    <row r="778" spans="17:26" s="1017" customFormat="1">
      <c r="Q778" s="1016"/>
      <c r="R778" s="1016"/>
      <c r="S778" s="1016"/>
      <c r="Y778" s="1016"/>
      <c r="Z778" s="1016"/>
    </row>
    <row r="779" spans="17:26" s="1017" customFormat="1">
      <c r="Q779" s="1016"/>
      <c r="R779" s="1016"/>
      <c r="S779" s="1016"/>
      <c r="Y779" s="1016"/>
      <c r="Z779" s="1016"/>
    </row>
    <row r="780" spans="17:26" s="1017" customFormat="1">
      <c r="Q780" s="1016"/>
      <c r="R780" s="1016"/>
      <c r="S780" s="1016"/>
      <c r="Y780" s="1016"/>
      <c r="Z780" s="1016"/>
    </row>
    <row r="781" spans="17:26" s="1017" customFormat="1">
      <c r="Q781" s="1016"/>
      <c r="R781" s="1016"/>
      <c r="S781" s="1016"/>
      <c r="Y781" s="1016"/>
      <c r="Z781" s="1016"/>
    </row>
    <row r="782" spans="17:26" s="1017" customFormat="1">
      <c r="Q782" s="1016"/>
      <c r="R782" s="1016"/>
      <c r="S782" s="1016"/>
      <c r="Y782" s="1016"/>
      <c r="Z782" s="1016"/>
    </row>
    <row r="783" spans="17:26" s="1017" customFormat="1">
      <c r="Q783" s="1016"/>
      <c r="R783" s="1016"/>
      <c r="S783" s="1016"/>
      <c r="Y783" s="1016"/>
      <c r="Z783" s="1016"/>
    </row>
    <row r="784" spans="17:26" s="1017" customFormat="1">
      <c r="Q784" s="1016"/>
      <c r="R784" s="1016"/>
      <c r="S784" s="1016"/>
      <c r="Y784" s="1016"/>
      <c r="Z784" s="1016"/>
    </row>
    <row r="785" spans="17:26" s="1017" customFormat="1">
      <c r="Q785" s="1016"/>
      <c r="R785" s="1016"/>
      <c r="S785" s="1016"/>
      <c r="Y785" s="1016"/>
      <c r="Z785" s="1016"/>
    </row>
    <row r="786" spans="17:26" s="1017" customFormat="1">
      <c r="Q786" s="1016"/>
      <c r="R786" s="1016"/>
      <c r="S786" s="1016"/>
      <c r="Y786" s="1016"/>
      <c r="Z786" s="1016"/>
    </row>
    <row r="787" spans="17:26" s="1017" customFormat="1">
      <c r="Q787" s="1016"/>
      <c r="R787" s="1016"/>
      <c r="S787" s="1016"/>
      <c r="Y787" s="1016"/>
      <c r="Z787" s="1016"/>
    </row>
    <row r="788" spans="17:26" s="1017" customFormat="1">
      <c r="Q788" s="1016"/>
      <c r="R788" s="1016"/>
      <c r="S788" s="1016"/>
      <c r="Y788" s="1016"/>
      <c r="Z788" s="1016"/>
    </row>
    <row r="789" spans="17:26" s="1017" customFormat="1">
      <c r="Q789" s="1016"/>
      <c r="R789" s="1016"/>
      <c r="S789" s="1016"/>
      <c r="Y789" s="1016"/>
      <c r="Z789" s="1016"/>
    </row>
    <row r="790" spans="17:26" s="1017" customFormat="1">
      <c r="Q790" s="1016"/>
      <c r="R790" s="1016"/>
      <c r="S790" s="1016"/>
      <c r="Y790" s="1016"/>
      <c r="Z790" s="1016"/>
    </row>
    <row r="791" spans="17:26" s="1017" customFormat="1">
      <c r="Q791" s="1016"/>
      <c r="R791" s="1016"/>
      <c r="S791" s="1016"/>
      <c r="Y791" s="1016"/>
      <c r="Z791" s="1016"/>
    </row>
    <row r="792" spans="17:26" s="1017" customFormat="1">
      <c r="Q792" s="1016"/>
      <c r="R792" s="1016"/>
      <c r="S792" s="1016"/>
      <c r="Y792" s="1016"/>
      <c r="Z792" s="1016"/>
    </row>
    <row r="793" spans="17:26" s="1017" customFormat="1">
      <c r="Q793" s="1016"/>
      <c r="R793" s="1016"/>
      <c r="S793" s="1016"/>
      <c r="Y793" s="1016"/>
      <c r="Z793" s="1016"/>
    </row>
    <row r="794" spans="17:26" s="1017" customFormat="1">
      <c r="Q794" s="1016"/>
      <c r="R794" s="1016"/>
      <c r="S794" s="1016"/>
      <c r="Y794" s="1016"/>
      <c r="Z794" s="1016"/>
    </row>
    <row r="795" spans="17:26" s="1017" customFormat="1">
      <c r="Q795" s="1016"/>
      <c r="R795" s="1016"/>
      <c r="S795" s="1016"/>
      <c r="Y795" s="1016"/>
      <c r="Z795" s="1016"/>
    </row>
    <row r="796" spans="17:26" s="1017" customFormat="1">
      <c r="Q796" s="1016"/>
      <c r="R796" s="1016"/>
      <c r="S796" s="1016"/>
      <c r="Y796" s="1016"/>
      <c r="Z796" s="1016"/>
    </row>
    <row r="797" spans="17:26" s="1017" customFormat="1">
      <c r="Q797" s="1016"/>
      <c r="R797" s="1016"/>
      <c r="S797" s="1016"/>
      <c r="Y797" s="1016"/>
      <c r="Z797" s="1016"/>
    </row>
    <row r="798" spans="17:26" s="1017" customFormat="1">
      <c r="Q798" s="1016"/>
      <c r="R798" s="1016"/>
      <c r="S798" s="1016"/>
      <c r="Y798" s="1016"/>
      <c r="Z798" s="1016"/>
    </row>
    <row r="799" spans="17:26" s="1017" customFormat="1">
      <c r="Q799" s="1016"/>
      <c r="R799" s="1016"/>
      <c r="S799" s="1016"/>
      <c r="Y799" s="1016"/>
      <c r="Z799" s="1016"/>
    </row>
    <row r="800" spans="17:26" s="1017" customFormat="1">
      <c r="Q800" s="1016"/>
      <c r="R800" s="1016"/>
      <c r="S800" s="1016"/>
      <c r="Y800" s="1016"/>
      <c r="Z800" s="1016"/>
    </row>
    <row r="801" spans="17:26" s="1017" customFormat="1">
      <c r="Q801" s="1016"/>
      <c r="R801" s="1016"/>
      <c r="S801" s="1016"/>
      <c r="Y801" s="1016"/>
      <c r="Z801" s="1016"/>
    </row>
    <row r="802" spans="17:26" s="1017" customFormat="1">
      <c r="Q802" s="1016"/>
      <c r="R802" s="1016"/>
      <c r="S802" s="1016"/>
      <c r="Y802" s="1016"/>
      <c r="Z802" s="1016"/>
    </row>
    <row r="803" spans="17:26" s="1017" customFormat="1">
      <c r="Q803" s="1016"/>
      <c r="R803" s="1016"/>
      <c r="S803" s="1016"/>
      <c r="Y803" s="1016"/>
      <c r="Z803" s="1016"/>
    </row>
    <row r="804" spans="17:26" s="1017" customFormat="1">
      <c r="Q804" s="1016"/>
      <c r="R804" s="1016"/>
      <c r="S804" s="1016"/>
      <c r="Y804" s="1016"/>
      <c r="Z804" s="1016"/>
    </row>
    <row r="805" spans="17:26" s="1017" customFormat="1">
      <c r="Q805" s="1016"/>
      <c r="R805" s="1016"/>
      <c r="S805" s="1016"/>
      <c r="Y805" s="1016"/>
      <c r="Z805" s="1016"/>
    </row>
    <row r="806" spans="17:26" s="1017" customFormat="1">
      <c r="Q806" s="1016"/>
      <c r="R806" s="1016"/>
      <c r="S806" s="1016"/>
      <c r="Y806" s="1016"/>
      <c r="Z806" s="1016"/>
    </row>
    <row r="807" spans="17:26" s="1017" customFormat="1">
      <c r="Q807" s="1016"/>
      <c r="R807" s="1016"/>
      <c r="S807" s="1016"/>
      <c r="Y807" s="1016"/>
      <c r="Z807" s="1016"/>
    </row>
    <row r="808" spans="17:26" s="1017" customFormat="1">
      <c r="Q808" s="1016"/>
      <c r="R808" s="1016"/>
      <c r="S808" s="1016"/>
      <c r="Y808" s="1016"/>
      <c r="Z808" s="1016"/>
    </row>
    <row r="809" spans="17:26" s="1017" customFormat="1">
      <c r="Q809" s="1016"/>
      <c r="R809" s="1016"/>
      <c r="S809" s="1016"/>
      <c r="Y809" s="1016"/>
      <c r="Z809" s="1016"/>
    </row>
    <row r="810" spans="17:26" s="1017" customFormat="1">
      <c r="Q810" s="1016"/>
      <c r="R810" s="1016"/>
      <c r="S810" s="1016"/>
      <c r="Y810" s="1016"/>
      <c r="Z810" s="1016"/>
    </row>
    <row r="811" spans="17:26" s="1017" customFormat="1">
      <c r="Q811" s="1016"/>
      <c r="R811" s="1016"/>
      <c r="S811" s="1016"/>
      <c r="Y811" s="1016"/>
      <c r="Z811" s="1016"/>
    </row>
    <row r="812" spans="17:26" s="1017" customFormat="1">
      <c r="Q812" s="1016"/>
      <c r="R812" s="1016"/>
      <c r="S812" s="1016"/>
      <c r="Y812" s="1016"/>
      <c r="Z812" s="1016"/>
    </row>
    <row r="813" spans="17:26" s="1017" customFormat="1">
      <c r="Q813" s="1016"/>
      <c r="R813" s="1016"/>
      <c r="S813" s="1016"/>
      <c r="Y813" s="1016"/>
      <c r="Z813" s="1016"/>
    </row>
    <row r="814" spans="17:26" s="1017" customFormat="1">
      <c r="Q814" s="1016"/>
      <c r="R814" s="1016"/>
      <c r="S814" s="1016"/>
      <c r="Y814" s="1016"/>
      <c r="Z814" s="1016"/>
    </row>
    <row r="815" spans="17:26" s="1017" customFormat="1">
      <c r="Q815" s="1016"/>
      <c r="R815" s="1016"/>
      <c r="S815" s="1016"/>
      <c r="Y815" s="1016"/>
      <c r="Z815" s="1016"/>
    </row>
    <row r="816" spans="17:26" s="1017" customFormat="1">
      <c r="Q816" s="1016"/>
      <c r="R816" s="1016"/>
      <c r="S816" s="1016"/>
      <c r="Y816" s="1016"/>
      <c r="Z816" s="1016"/>
    </row>
    <row r="817" spans="17:26" s="1017" customFormat="1">
      <c r="Q817" s="1016"/>
      <c r="R817" s="1016"/>
      <c r="S817" s="1016"/>
      <c r="Y817" s="1016"/>
      <c r="Z817" s="1016"/>
    </row>
    <row r="818" spans="17:26" s="1017" customFormat="1">
      <c r="Q818" s="1016"/>
      <c r="R818" s="1016"/>
      <c r="S818" s="1016"/>
      <c r="Y818" s="1016"/>
      <c r="Z818" s="1016"/>
    </row>
    <row r="819" spans="17:26" s="1017" customFormat="1">
      <c r="Q819" s="1016"/>
      <c r="R819" s="1016"/>
      <c r="S819" s="1016"/>
      <c r="Y819" s="1016"/>
      <c r="Z819" s="1016"/>
    </row>
    <row r="820" spans="17:26" s="1017" customFormat="1">
      <c r="Q820" s="1016"/>
      <c r="R820" s="1016"/>
      <c r="S820" s="1016"/>
      <c r="Y820" s="1016"/>
      <c r="Z820" s="1016"/>
    </row>
    <row r="821" spans="17:26" s="1017" customFormat="1">
      <c r="Q821" s="1016"/>
      <c r="R821" s="1016"/>
      <c r="S821" s="1016"/>
      <c r="Y821" s="1016"/>
      <c r="Z821" s="1016"/>
    </row>
    <row r="822" spans="17:26" s="1017" customFormat="1">
      <c r="Q822" s="1016"/>
      <c r="R822" s="1016"/>
      <c r="S822" s="1016"/>
      <c r="Y822" s="1016"/>
      <c r="Z822" s="1016"/>
    </row>
    <row r="823" spans="17:26" s="1017" customFormat="1">
      <c r="Q823" s="1016"/>
      <c r="R823" s="1016"/>
      <c r="S823" s="1016"/>
      <c r="Y823" s="1016"/>
      <c r="Z823" s="1016"/>
    </row>
    <row r="824" spans="17:26" s="1017" customFormat="1">
      <c r="Q824" s="1016"/>
      <c r="R824" s="1016"/>
      <c r="S824" s="1016"/>
      <c r="Y824" s="1016"/>
      <c r="Z824" s="1016"/>
    </row>
    <row r="825" spans="17:26" s="1017" customFormat="1">
      <c r="Q825" s="1016"/>
      <c r="R825" s="1016"/>
      <c r="S825" s="1016"/>
      <c r="Y825" s="1016"/>
      <c r="Z825" s="1016"/>
    </row>
    <row r="826" spans="17:26" s="1017" customFormat="1">
      <c r="Q826" s="1016"/>
      <c r="R826" s="1016"/>
      <c r="S826" s="1016"/>
      <c r="Y826" s="1016"/>
      <c r="Z826" s="1016"/>
    </row>
    <row r="827" spans="17:26" s="1017" customFormat="1">
      <c r="Q827" s="1016"/>
      <c r="R827" s="1016"/>
      <c r="S827" s="1016"/>
      <c r="Y827" s="1016"/>
      <c r="Z827" s="1016"/>
    </row>
    <row r="828" spans="17:26" s="1017" customFormat="1">
      <c r="Q828" s="1016"/>
      <c r="R828" s="1016"/>
      <c r="S828" s="1016"/>
      <c r="Y828" s="1016"/>
      <c r="Z828" s="1016"/>
    </row>
    <row r="829" spans="17:26" s="1017" customFormat="1">
      <c r="Q829" s="1016"/>
      <c r="R829" s="1016"/>
      <c r="S829" s="1016"/>
      <c r="Y829" s="1016"/>
      <c r="Z829" s="1016"/>
    </row>
    <row r="830" spans="17:26" s="1017" customFormat="1">
      <c r="Q830" s="1016"/>
      <c r="R830" s="1016"/>
      <c r="S830" s="1016"/>
      <c r="Y830" s="1016"/>
      <c r="Z830" s="1016"/>
    </row>
    <row r="831" spans="17:26" s="1017" customFormat="1">
      <c r="Q831" s="1016"/>
      <c r="R831" s="1016"/>
      <c r="S831" s="1016"/>
      <c r="Y831" s="1016"/>
      <c r="Z831" s="1016"/>
    </row>
    <row r="832" spans="17:26" s="1017" customFormat="1">
      <c r="Q832" s="1016"/>
      <c r="R832" s="1016"/>
      <c r="S832" s="1016"/>
      <c r="Y832" s="1016"/>
      <c r="Z832" s="1016"/>
    </row>
    <row r="833" spans="17:26" s="1017" customFormat="1">
      <c r="Q833" s="1016"/>
      <c r="R833" s="1016"/>
      <c r="S833" s="1016"/>
      <c r="Y833" s="1016"/>
      <c r="Z833" s="1016"/>
    </row>
    <row r="834" spans="17:26" s="1017" customFormat="1">
      <c r="Q834" s="1016"/>
      <c r="R834" s="1016"/>
      <c r="S834" s="1016"/>
      <c r="Y834" s="1016"/>
      <c r="Z834" s="1016"/>
    </row>
    <row r="835" spans="17:26" s="1017" customFormat="1">
      <c r="Q835" s="1016"/>
      <c r="R835" s="1016"/>
      <c r="S835" s="1016"/>
      <c r="Y835" s="1016"/>
      <c r="Z835" s="1016"/>
    </row>
    <row r="836" spans="17:26" s="1017" customFormat="1">
      <c r="Q836" s="1016"/>
      <c r="R836" s="1016"/>
      <c r="S836" s="1016"/>
      <c r="Y836" s="1016"/>
      <c r="Z836" s="1016"/>
    </row>
    <row r="837" spans="17:26" s="1017" customFormat="1">
      <c r="Q837" s="1016"/>
      <c r="R837" s="1016"/>
      <c r="S837" s="1016"/>
      <c r="Y837" s="1016"/>
      <c r="Z837" s="1016"/>
    </row>
    <row r="838" spans="17:26" s="1017" customFormat="1">
      <c r="Q838" s="1016"/>
      <c r="R838" s="1016"/>
      <c r="S838" s="1016"/>
      <c r="Y838" s="1016"/>
      <c r="Z838" s="1016"/>
    </row>
    <row r="839" spans="17:26" s="1017" customFormat="1">
      <c r="Q839" s="1016"/>
      <c r="R839" s="1016"/>
      <c r="S839" s="1016"/>
      <c r="Y839" s="1016"/>
      <c r="Z839" s="1016"/>
    </row>
    <row r="840" spans="17:26" s="1017" customFormat="1">
      <c r="Q840" s="1016"/>
      <c r="R840" s="1016"/>
      <c r="S840" s="1016"/>
      <c r="Y840" s="1016"/>
      <c r="Z840" s="1016"/>
    </row>
    <row r="841" spans="17:26" s="1017" customFormat="1">
      <c r="Q841" s="1016"/>
      <c r="R841" s="1016"/>
      <c r="S841" s="1016"/>
      <c r="Y841" s="1016"/>
      <c r="Z841" s="1016"/>
    </row>
    <row r="842" spans="17:26" s="1017" customFormat="1">
      <c r="Q842" s="1016"/>
      <c r="R842" s="1016"/>
      <c r="S842" s="1016"/>
      <c r="Y842" s="1016"/>
      <c r="Z842" s="1016"/>
    </row>
    <row r="843" spans="17:26" s="1017" customFormat="1">
      <c r="Q843" s="1016"/>
      <c r="R843" s="1016"/>
      <c r="S843" s="1016"/>
      <c r="Y843" s="1016"/>
      <c r="Z843" s="1016"/>
    </row>
    <row r="844" spans="17:26" s="1017" customFormat="1">
      <c r="Q844" s="1016"/>
      <c r="R844" s="1016"/>
      <c r="S844" s="1016"/>
      <c r="Y844" s="1016"/>
      <c r="Z844" s="1016"/>
    </row>
    <row r="845" spans="17:26" s="1017" customFormat="1">
      <c r="Q845" s="1016"/>
      <c r="R845" s="1016"/>
      <c r="S845" s="1016"/>
      <c r="Y845" s="1016"/>
      <c r="Z845" s="1016"/>
    </row>
    <row r="846" spans="17:26" s="1017" customFormat="1">
      <c r="Q846" s="1016"/>
      <c r="R846" s="1016"/>
      <c r="S846" s="1016"/>
      <c r="Y846" s="1016"/>
      <c r="Z846" s="1016"/>
    </row>
    <row r="847" spans="17:26" s="1017" customFormat="1">
      <c r="Q847" s="1016"/>
      <c r="R847" s="1016"/>
      <c r="S847" s="1016"/>
      <c r="Y847" s="1016"/>
      <c r="Z847" s="1016"/>
    </row>
    <row r="848" spans="17:26" s="1017" customFormat="1">
      <c r="Q848" s="1016"/>
      <c r="R848" s="1016"/>
      <c r="S848" s="1016"/>
      <c r="Y848" s="1016"/>
      <c r="Z848" s="1016"/>
    </row>
    <row r="849" spans="17:26" s="1017" customFormat="1">
      <c r="Q849" s="1016"/>
      <c r="R849" s="1016"/>
      <c r="S849" s="1016"/>
      <c r="Y849" s="1016"/>
      <c r="Z849" s="1016"/>
    </row>
    <row r="850" spans="17:26" s="1017" customFormat="1">
      <c r="Q850" s="1016"/>
      <c r="R850" s="1016"/>
      <c r="S850" s="1016"/>
      <c r="Y850" s="1016"/>
      <c r="Z850" s="1016"/>
    </row>
    <row r="851" spans="17:26" s="1017" customFormat="1">
      <c r="Q851" s="1016"/>
      <c r="R851" s="1016"/>
      <c r="S851" s="1016"/>
      <c r="Y851" s="1016"/>
      <c r="Z851" s="1016"/>
    </row>
    <row r="852" spans="17:26" s="1017" customFormat="1">
      <c r="Q852" s="1016"/>
      <c r="R852" s="1016"/>
      <c r="S852" s="1016"/>
      <c r="Y852" s="1016"/>
      <c r="Z852" s="1016"/>
    </row>
    <row r="853" spans="17:26" s="1017" customFormat="1">
      <c r="Q853" s="1016"/>
      <c r="R853" s="1016"/>
      <c r="S853" s="1016"/>
      <c r="Y853" s="1016"/>
      <c r="Z853" s="1016"/>
    </row>
    <row r="854" spans="17:26" s="1017" customFormat="1">
      <c r="Q854" s="1016"/>
      <c r="R854" s="1016"/>
      <c r="S854" s="1016"/>
      <c r="Y854" s="1016"/>
      <c r="Z854" s="1016"/>
    </row>
    <row r="855" spans="17:26" s="1017" customFormat="1">
      <c r="Q855" s="1016"/>
      <c r="R855" s="1016"/>
      <c r="S855" s="1016"/>
      <c r="Y855" s="1016"/>
      <c r="Z855" s="1016"/>
    </row>
    <row r="856" spans="17:26" s="1017" customFormat="1">
      <c r="Q856" s="1016"/>
      <c r="R856" s="1016"/>
      <c r="S856" s="1016"/>
      <c r="Y856" s="1016"/>
      <c r="Z856" s="1016"/>
    </row>
    <row r="857" spans="17:26" s="1017" customFormat="1">
      <c r="Q857" s="1016"/>
      <c r="R857" s="1016"/>
      <c r="S857" s="1016"/>
      <c r="Y857" s="1016"/>
      <c r="Z857" s="1016"/>
    </row>
    <row r="858" spans="17:26" s="1017" customFormat="1">
      <c r="Q858" s="1016"/>
      <c r="R858" s="1016"/>
      <c r="S858" s="1016"/>
      <c r="Y858" s="1016"/>
      <c r="Z858" s="1016"/>
    </row>
    <row r="859" spans="17:26" s="1017" customFormat="1">
      <c r="Q859" s="1016"/>
      <c r="R859" s="1016"/>
      <c r="S859" s="1016"/>
      <c r="Y859" s="1016"/>
      <c r="Z859" s="1016"/>
    </row>
    <row r="860" spans="17:26" s="1017" customFormat="1">
      <c r="Q860" s="1016"/>
      <c r="R860" s="1016"/>
      <c r="S860" s="1016"/>
      <c r="Y860" s="1016"/>
      <c r="Z860" s="1016"/>
    </row>
    <row r="861" spans="17:26" s="1017" customFormat="1">
      <c r="Q861" s="1016"/>
      <c r="R861" s="1016"/>
      <c r="S861" s="1016"/>
      <c r="Y861" s="1016"/>
      <c r="Z861" s="1016"/>
    </row>
    <row r="862" spans="17:26" s="1017" customFormat="1">
      <c r="Q862" s="1016"/>
      <c r="R862" s="1016"/>
      <c r="S862" s="1016"/>
      <c r="Y862" s="1016"/>
      <c r="Z862" s="1016"/>
    </row>
    <row r="863" spans="17:26" s="1017" customFormat="1">
      <c r="Q863" s="1016"/>
      <c r="R863" s="1016"/>
      <c r="S863" s="1016"/>
      <c r="Y863" s="1016"/>
      <c r="Z863" s="1016"/>
    </row>
    <row r="864" spans="17:26" s="1017" customFormat="1">
      <c r="Q864" s="1016"/>
      <c r="R864" s="1016"/>
      <c r="S864" s="1016"/>
      <c r="Y864" s="1016"/>
      <c r="Z864" s="1016"/>
    </row>
    <row r="865" spans="17:26" s="1017" customFormat="1">
      <c r="Q865" s="1016"/>
      <c r="R865" s="1016"/>
      <c r="S865" s="1016"/>
      <c r="Y865" s="1016"/>
      <c r="Z865" s="1016"/>
    </row>
    <row r="866" spans="17:26" s="1017" customFormat="1">
      <c r="Q866" s="1016"/>
      <c r="R866" s="1016"/>
      <c r="S866" s="1016"/>
      <c r="Y866" s="1016"/>
      <c r="Z866" s="1016"/>
    </row>
    <row r="867" spans="17:26" s="1017" customFormat="1">
      <c r="Q867" s="1016"/>
      <c r="R867" s="1016"/>
      <c r="S867" s="1016"/>
      <c r="Y867" s="1016"/>
      <c r="Z867" s="1016"/>
    </row>
    <row r="868" spans="17:26" s="1017" customFormat="1">
      <c r="Q868" s="1016"/>
      <c r="R868" s="1016"/>
      <c r="S868" s="1016"/>
      <c r="Y868" s="1016"/>
      <c r="Z868" s="1016"/>
    </row>
    <row r="869" spans="17:26" s="1017" customFormat="1">
      <c r="Q869" s="1016"/>
      <c r="R869" s="1016"/>
      <c r="S869" s="1016"/>
      <c r="Y869" s="1016"/>
      <c r="Z869" s="1016"/>
    </row>
    <row r="870" spans="17:26" s="1017" customFormat="1">
      <c r="Q870" s="1016"/>
      <c r="R870" s="1016"/>
      <c r="S870" s="1016"/>
      <c r="Y870" s="1016"/>
      <c r="Z870" s="1016"/>
    </row>
    <row r="871" spans="17:26" s="1017" customFormat="1">
      <c r="Q871" s="1016"/>
      <c r="R871" s="1016"/>
      <c r="S871" s="1016"/>
      <c r="Y871" s="1016"/>
      <c r="Z871" s="1016"/>
    </row>
    <row r="872" spans="17:26" s="1017" customFormat="1">
      <c r="Q872" s="1016"/>
      <c r="R872" s="1016"/>
      <c r="S872" s="1016"/>
      <c r="Y872" s="1016"/>
      <c r="Z872" s="1016"/>
    </row>
    <row r="873" spans="17:26" s="1017" customFormat="1">
      <c r="Q873" s="1016"/>
      <c r="R873" s="1016"/>
      <c r="S873" s="1016"/>
      <c r="Y873" s="1016"/>
      <c r="Z873" s="1016"/>
    </row>
    <row r="874" spans="17:26" s="1017" customFormat="1">
      <c r="Q874" s="1016"/>
      <c r="R874" s="1016"/>
      <c r="S874" s="1016"/>
      <c r="Y874" s="1016"/>
      <c r="Z874" s="1016"/>
    </row>
    <row r="875" spans="17:26" s="1017" customFormat="1">
      <c r="Q875" s="1016"/>
      <c r="R875" s="1016"/>
      <c r="S875" s="1016"/>
      <c r="Y875" s="1016"/>
      <c r="Z875" s="1016"/>
    </row>
    <row r="876" spans="17:26" s="1017" customFormat="1">
      <c r="Q876" s="1016"/>
      <c r="R876" s="1016"/>
      <c r="S876" s="1016"/>
      <c r="Y876" s="1016"/>
      <c r="Z876" s="1016"/>
    </row>
    <row r="877" spans="17:26" s="1017" customFormat="1">
      <c r="Q877" s="1016"/>
      <c r="R877" s="1016"/>
      <c r="S877" s="1016"/>
      <c r="Y877" s="1016"/>
      <c r="Z877" s="1016"/>
    </row>
    <row r="878" spans="17:26" s="1017" customFormat="1">
      <c r="Q878" s="1016"/>
      <c r="R878" s="1016"/>
      <c r="S878" s="1016"/>
      <c r="Y878" s="1016"/>
      <c r="Z878" s="1016"/>
    </row>
    <row r="879" spans="17:26" s="1017" customFormat="1">
      <c r="Q879" s="1016"/>
      <c r="R879" s="1016"/>
      <c r="S879" s="1016"/>
      <c r="Y879" s="1016"/>
      <c r="Z879" s="1016"/>
    </row>
    <row r="880" spans="17:26" s="1017" customFormat="1">
      <c r="Q880" s="1016"/>
      <c r="R880" s="1016"/>
      <c r="S880" s="1016"/>
      <c r="Y880" s="1016"/>
      <c r="Z880" s="1016"/>
    </row>
    <row r="881" spans="17:26" s="1017" customFormat="1">
      <c r="Q881" s="1016"/>
      <c r="R881" s="1016"/>
      <c r="S881" s="1016"/>
      <c r="Y881" s="1016"/>
      <c r="Z881" s="1016"/>
    </row>
    <row r="882" spans="17:26" s="1017" customFormat="1">
      <c r="Q882" s="1016"/>
      <c r="R882" s="1016"/>
      <c r="S882" s="1016"/>
      <c r="Y882" s="1016"/>
      <c r="Z882" s="1016"/>
    </row>
    <row r="883" spans="17:26" s="1017" customFormat="1">
      <c r="Q883" s="1016"/>
      <c r="R883" s="1016"/>
      <c r="S883" s="1016"/>
      <c r="Y883" s="1016"/>
      <c r="Z883" s="1016"/>
    </row>
    <row r="884" spans="17:26" s="1017" customFormat="1">
      <c r="Q884" s="1016"/>
      <c r="R884" s="1016"/>
      <c r="S884" s="1016"/>
      <c r="Y884" s="1016"/>
      <c r="Z884" s="1016"/>
    </row>
    <row r="885" spans="17:26" s="1017" customFormat="1">
      <c r="Q885" s="1016"/>
      <c r="R885" s="1016"/>
      <c r="S885" s="1016"/>
      <c r="Y885" s="1016"/>
      <c r="Z885" s="1016"/>
    </row>
    <row r="886" spans="17:26" s="1017" customFormat="1">
      <c r="Q886" s="1016"/>
      <c r="R886" s="1016"/>
      <c r="S886" s="1016"/>
      <c r="Y886" s="1016"/>
      <c r="Z886" s="1016"/>
    </row>
    <row r="887" spans="17:26" s="1017" customFormat="1">
      <c r="Q887" s="1016"/>
      <c r="R887" s="1016"/>
      <c r="S887" s="1016"/>
      <c r="Y887" s="1016"/>
      <c r="Z887" s="1016"/>
    </row>
    <row r="888" spans="17:26" s="1017" customFormat="1">
      <c r="Q888" s="1016"/>
      <c r="R888" s="1016"/>
      <c r="S888" s="1016"/>
      <c r="Y888" s="1016"/>
      <c r="Z888" s="1016"/>
    </row>
    <row r="889" spans="17:26" s="1017" customFormat="1">
      <c r="Q889" s="1016"/>
      <c r="R889" s="1016"/>
      <c r="S889" s="1016"/>
      <c r="Y889" s="1016"/>
      <c r="Z889" s="1016"/>
    </row>
    <row r="890" spans="17:26" s="1017" customFormat="1">
      <c r="Q890" s="1016"/>
      <c r="R890" s="1016"/>
      <c r="S890" s="1016"/>
      <c r="Y890" s="1016"/>
      <c r="Z890" s="1016"/>
    </row>
    <row r="891" spans="17:26" s="1017" customFormat="1">
      <c r="Q891" s="1016"/>
      <c r="R891" s="1016"/>
      <c r="S891" s="1016"/>
      <c r="Y891" s="1016"/>
      <c r="Z891" s="1016"/>
    </row>
    <row r="892" spans="17:26" s="1017" customFormat="1">
      <c r="Q892" s="1016"/>
      <c r="R892" s="1016"/>
      <c r="S892" s="1016"/>
      <c r="Y892" s="1016"/>
      <c r="Z892" s="1016"/>
    </row>
    <row r="893" spans="17:26" s="1017" customFormat="1">
      <c r="Q893" s="1016"/>
      <c r="R893" s="1016"/>
      <c r="S893" s="1016"/>
      <c r="Y893" s="1016"/>
      <c r="Z893" s="1016"/>
    </row>
    <row r="894" spans="17:26" s="1017" customFormat="1">
      <c r="Q894" s="1016"/>
      <c r="R894" s="1016"/>
      <c r="S894" s="1016"/>
      <c r="Y894" s="1016"/>
      <c r="Z894" s="1016"/>
    </row>
    <row r="895" spans="17:26" s="1017" customFormat="1">
      <c r="Q895" s="1016"/>
      <c r="R895" s="1016"/>
      <c r="S895" s="1016"/>
      <c r="Y895" s="1016"/>
      <c r="Z895" s="1016"/>
    </row>
    <row r="896" spans="17:26" s="1017" customFormat="1">
      <c r="Q896" s="1016"/>
      <c r="R896" s="1016"/>
      <c r="S896" s="1016"/>
      <c r="Y896" s="1016"/>
      <c r="Z896" s="1016"/>
    </row>
    <row r="897" spans="17:26" s="1017" customFormat="1">
      <c r="Q897" s="1016"/>
      <c r="R897" s="1016"/>
      <c r="S897" s="1016"/>
      <c r="Y897" s="1016"/>
      <c r="Z897" s="1016"/>
    </row>
    <row r="898" spans="17:26" s="1017" customFormat="1">
      <c r="Q898" s="1016"/>
      <c r="R898" s="1016"/>
      <c r="S898" s="1016"/>
      <c r="Y898" s="1016"/>
      <c r="Z898" s="1016"/>
    </row>
    <row r="899" spans="17:26" s="1017" customFormat="1">
      <c r="Q899" s="1016"/>
      <c r="R899" s="1016"/>
      <c r="S899" s="1016"/>
      <c r="Y899" s="1016"/>
      <c r="Z899" s="1016"/>
    </row>
    <row r="900" spans="17:26" s="1017" customFormat="1">
      <c r="Q900" s="1016"/>
      <c r="R900" s="1016"/>
      <c r="S900" s="1016"/>
      <c r="Y900" s="1016"/>
      <c r="Z900" s="1016"/>
    </row>
    <row r="901" spans="17:26" s="1017" customFormat="1">
      <c r="Q901" s="1016"/>
      <c r="R901" s="1016"/>
      <c r="S901" s="1016"/>
      <c r="Y901" s="1016"/>
      <c r="Z901" s="1016"/>
    </row>
    <row r="902" spans="17:26" s="1017" customFormat="1">
      <c r="Q902" s="1016"/>
      <c r="R902" s="1016"/>
      <c r="S902" s="1016"/>
      <c r="Y902" s="1016"/>
      <c r="Z902" s="1016"/>
    </row>
    <row r="903" spans="17:26" s="1017" customFormat="1">
      <c r="Q903" s="1016"/>
      <c r="R903" s="1016"/>
      <c r="S903" s="1016"/>
      <c r="Y903" s="1016"/>
      <c r="Z903" s="1016"/>
    </row>
    <row r="904" spans="17:26" s="1017" customFormat="1">
      <c r="Q904" s="1016"/>
      <c r="R904" s="1016"/>
      <c r="S904" s="1016"/>
      <c r="Y904" s="1016"/>
      <c r="Z904" s="1016"/>
    </row>
    <row r="905" spans="17:26" s="1017" customFormat="1">
      <c r="Q905" s="1016"/>
      <c r="R905" s="1016"/>
      <c r="S905" s="1016"/>
      <c r="Y905" s="1016"/>
      <c r="Z905" s="1016"/>
    </row>
    <row r="906" spans="17:26" s="1017" customFormat="1">
      <c r="Q906" s="1016"/>
      <c r="R906" s="1016"/>
      <c r="S906" s="1016"/>
      <c r="Y906" s="1016"/>
      <c r="Z906" s="1016"/>
    </row>
    <row r="907" spans="17:26" s="1017" customFormat="1">
      <c r="Q907" s="1016"/>
      <c r="R907" s="1016"/>
      <c r="S907" s="1016"/>
      <c r="Y907" s="1016"/>
      <c r="Z907" s="1016"/>
    </row>
    <row r="908" spans="17:26" s="1017" customFormat="1">
      <c r="Q908" s="1016"/>
      <c r="R908" s="1016"/>
      <c r="S908" s="1016"/>
      <c r="Y908" s="1016"/>
      <c r="Z908" s="1016"/>
    </row>
    <row r="909" spans="17:26" s="1017" customFormat="1">
      <c r="Q909" s="1016"/>
      <c r="R909" s="1016"/>
      <c r="S909" s="1016"/>
      <c r="Y909" s="1016"/>
      <c r="Z909" s="1016"/>
    </row>
    <row r="910" spans="17:26" s="1017" customFormat="1">
      <c r="Q910" s="1016"/>
      <c r="R910" s="1016"/>
      <c r="S910" s="1016"/>
      <c r="Y910" s="1016"/>
      <c r="Z910" s="1016"/>
    </row>
    <row r="911" spans="17:26" s="1017" customFormat="1">
      <c r="Q911" s="1016"/>
      <c r="R911" s="1016"/>
      <c r="S911" s="1016"/>
      <c r="Y911" s="1016"/>
      <c r="Z911" s="1016"/>
    </row>
    <row r="912" spans="17:26" s="1017" customFormat="1">
      <c r="Q912" s="1016"/>
      <c r="R912" s="1016"/>
      <c r="S912" s="1016"/>
      <c r="Y912" s="1016"/>
      <c r="Z912" s="1016"/>
    </row>
    <row r="913" spans="17:26" s="1017" customFormat="1">
      <c r="Q913" s="1016"/>
      <c r="R913" s="1016"/>
      <c r="S913" s="1016"/>
      <c r="Y913" s="1016"/>
      <c r="Z913" s="1016"/>
    </row>
    <row r="914" spans="17:26" s="1017" customFormat="1">
      <c r="Q914" s="1016"/>
      <c r="R914" s="1016"/>
      <c r="S914" s="1016"/>
      <c r="Y914" s="1016"/>
      <c r="Z914" s="1016"/>
    </row>
    <row r="915" spans="17:26" s="1017" customFormat="1">
      <c r="Q915" s="1016"/>
      <c r="R915" s="1016"/>
      <c r="S915" s="1016"/>
      <c r="Y915" s="1016"/>
      <c r="Z915" s="1016"/>
    </row>
    <row r="916" spans="17:26" s="1017" customFormat="1">
      <c r="Q916" s="1016"/>
      <c r="R916" s="1016"/>
      <c r="S916" s="1016"/>
      <c r="Y916" s="1016"/>
      <c r="Z916" s="1016"/>
    </row>
    <row r="917" spans="17:26" s="1017" customFormat="1">
      <c r="Q917" s="1016"/>
      <c r="R917" s="1016"/>
      <c r="S917" s="1016"/>
      <c r="Y917" s="1016"/>
      <c r="Z917" s="1016"/>
    </row>
    <row r="918" spans="17:26" s="1017" customFormat="1">
      <c r="Q918" s="1016"/>
      <c r="R918" s="1016"/>
      <c r="S918" s="1016"/>
      <c r="Y918" s="1016"/>
      <c r="Z918" s="1016"/>
    </row>
    <row r="919" spans="17:26" s="1017" customFormat="1">
      <c r="Q919" s="1016"/>
      <c r="R919" s="1016"/>
      <c r="S919" s="1016"/>
      <c r="Y919" s="1016"/>
      <c r="Z919" s="1016"/>
    </row>
    <row r="920" spans="17:26" s="1017" customFormat="1">
      <c r="Q920" s="1016"/>
      <c r="R920" s="1016"/>
      <c r="S920" s="1016"/>
      <c r="Y920" s="1016"/>
      <c r="Z920" s="1016"/>
    </row>
    <row r="921" spans="17:26" s="1017" customFormat="1">
      <c r="Q921" s="1016"/>
      <c r="R921" s="1016"/>
      <c r="S921" s="1016"/>
      <c r="Y921" s="1016"/>
      <c r="Z921" s="1016"/>
    </row>
    <row r="922" spans="17:26" s="1017" customFormat="1">
      <c r="Q922" s="1016"/>
      <c r="R922" s="1016"/>
      <c r="S922" s="1016"/>
      <c r="Y922" s="1016"/>
      <c r="Z922" s="1016"/>
    </row>
    <row r="923" spans="17:26" s="1017" customFormat="1">
      <c r="Q923" s="1016"/>
      <c r="R923" s="1016"/>
      <c r="S923" s="1016"/>
      <c r="Y923" s="1016"/>
      <c r="Z923" s="1016"/>
    </row>
    <row r="924" spans="17:26" s="1017" customFormat="1">
      <c r="Q924" s="1016"/>
      <c r="R924" s="1016"/>
      <c r="S924" s="1016"/>
      <c r="Y924" s="1016"/>
      <c r="Z924" s="1016"/>
    </row>
    <row r="925" spans="17:26" s="1017" customFormat="1">
      <c r="Q925" s="1016"/>
      <c r="R925" s="1016"/>
      <c r="S925" s="1016"/>
      <c r="Y925" s="1016"/>
      <c r="Z925" s="1016"/>
    </row>
    <row r="926" spans="17:26" s="1017" customFormat="1">
      <c r="Q926" s="1016"/>
      <c r="R926" s="1016"/>
      <c r="S926" s="1016"/>
      <c r="Y926" s="1016"/>
      <c r="Z926" s="1016"/>
    </row>
    <row r="927" spans="17:26" s="1017" customFormat="1">
      <c r="Q927" s="1016"/>
      <c r="R927" s="1016"/>
      <c r="S927" s="1016"/>
      <c r="Y927" s="1016"/>
      <c r="Z927" s="1016"/>
    </row>
    <row r="928" spans="17:26" s="1017" customFormat="1">
      <c r="Q928" s="1016"/>
      <c r="R928" s="1016"/>
      <c r="S928" s="1016"/>
      <c r="Y928" s="1016"/>
      <c r="Z928" s="1016"/>
    </row>
    <row r="929" spans="17:26" s="1017" customFormat="1">
      <c r="Q929" s="1016"/>
      <c r="R929" s="1016"/>
      <c r="S929" s="1016"/>
      <c r="Y929" s="1016"/>
      <c r="Z929" s="1016"/>
    </row>
    <row r="930" spans="17:26" s="1017" customFormat="1">
      <c r="Q930" s="1016"/>
      <c r="R930" s="1016"/>
      <c r="S930" s="1016"/>
      <c r="Y930" s="1016"/>
      <c r="Z930" s="1016"/>
    </row>
    <row r="931" spans="17:26" s="1017" customFormat="1">
      <c r="Q931" s="1016"/>
      <c r="R931" s="1016"/>
      <c r="S931" s="1016"/>
      <c r="Y931" s="1016"/>
      <c r="Z931" s="1016"/>
    </row>
    <row r="932" spans="17:26" s="1017" customFormat="1">
      <c r="Q932" s="1016"/>
      <c r="R932" s="1016"/>
      <c r="S932" s="1016"/>
      <c r="Y932" s="1016"/>
      <c r="Z932" s="1016"/>
    </row>
    <row r="933" spans="17:26" s="1017" customFormat="1">
      <c r="Q933" s="1016"/>
      <c r="R933" s="1016"/>
      <c r="S933" s="1016"/>
      <c r="Y933" s="1016"/>
      <c r="Z933" s="1016"/>
    </row>
    <row r="934" spans="17:26" s="1017" customFormat="1">
      <c r="Q934" s="1016"/>
      <c r="R934" s="1016"/>
      <c r="S934" s="1016"/>
      <c r="Y934" s="1016"/>
      <c r="Z934" s="1016"/>
    </row>
    <row r="935" spans="17:26" s="1017" customFormat="1">
      <c r="Q935" s="1016"/>
      <c r="R935" s="1016"/>
      <c r="S935" s="1016"/>
      <c r="Y935" s="1016"/>
      <c r="Z935" s="1016"/>
    </row>
    <row r="936" spans="17:26" s="1017" customFormat="1">
      <c r="Q936" s="1016"/>
      <c r="R936" s="1016"/>
      <c r="S936" s="1016"/>
      <c r="Y936" s="1016"/>
      <c r="Z936" s="1016"/>
    </row>
    <row r="937" spans="17:26" s="1017" customFormat="1">
      <c r="Q937" s="1016"/>
      <c r="R937" s="1016"/>
      <c r="S937" s="1016"/>
      <c r="Y937" s="1016"/>
      <c r="Z937" s="1016"/>
    </row>
    <row r="938" spans="17:26" s="1017" customFormat="1">
      <c r="Q938" s="1016"/>
      <c r="R938" s="1016"/>
      <c r="S938" s="1016"/>
      <c r="Y938" s="1016"/>
      <c r="Z938" s="1016"/>
    </row>
    <row r="939" spans="17:26" s="1017" customFormat="1">
      <c r="Q939" s="1016"/>
      <c r="R939" s="1016"/>
      <c r="S939" s="1016"/>
      <c r="Y939" s="1016"/>
      <c r="Z939" s="1016"/>
    </row>
    <row r="940" spans="17:26" s="1017" customFormat="1">
      <c r="Q940" s="1016"/>
      <c r="R940" s="1016"/>
      <c r="S940" s="1016"/>
      <c r="Y940" s="1016"/>
      <c r="Z940" s="1016"/>
    </row>
    <row r="941" spans="17:26" s="1017" customFormat="1">
      <c r="Q941" s="1016"/>
      <c r="R941" s="1016"/>
      <c r="S941" s="1016"/>
      <c r="Y941" s="1016"/>
      <c r="Z941" s="1016"/>
    </row>
    <row r="942" spans="17:26" s="1017" customFormat="1">
      <c r="Q942" s="1016"/>
      <c r="R942" s="1016"/>
      <c r="S942" s="1016"/>
      <c r="Y942" s="1016"/>
      <c r="Z942" s="1016"/>
    </row>
    <row r="943" spans="17:26" s="1017" customFormat="1">
      <c r="Q943" s="1016"/>
      <c r="R943" s="1016"/>
      <c r="S943" s="1016"/>
      <c r="Y943" s="1016"/>
      <c r="Z943" s="1016"/>
    </row>
    <row r="944" spans="17:26" s="1017" customFormat="1">
      <c r="Q944" s="1016"/>
      <c r="R944" s="1016"/>
      <c r="S944" s="1016"/>
      <c r="Y944" s="1016"/>
      <c r="Z944" s="1016"/>
    </row>
    <row r="945" spans="17:26" s="1017" customFormat="1">
      <c r="Q945" s="1016"/>
      <c r="R945" s="1016"/>
      <c r="S945" s="1016"/>
      <c r="Y945" s="1016"/>
      <c r="Z945" s="1016"/>
    </row>
    <row r="946" spans="17:26" s="1017" customFormat="1">
      <c r="Q946" s="1016"/>
      <c r="R946" s="1016"/>
      <c r="S946" s="1016"/>
      <c r="Y946" s="1016"/>
      <c r="Z946" s="1016"/>
    </row>
    <row r="947" spans="17:26" s="1017" customFormat="1">
      <c r="Q947" s="1016"/>
      <c r="R947" s="1016"/>
      <c r="S947" s="1016"/>
      <c r="Y947" s="1016"/>
      <c r="Z947" s="1016"/>
    </row>
    <row r="948" spans="17:26" s="1017" customFormat="1">
      <c r="Q948" s="1016"/>
      <c r="R948" s="1016"/>
      <c r="S948" s="1016"/>
      <c r="Y948" s="1016"/>
      <c r="Z948" s="1016"/>
    </row>
    <row r="949" spans="17:26" s="1017" customFormat="1">
      <c r="Q949" s="1016"/>
      <c r="R949" s="1016"/>
      <c r="S949" s="1016"/>
      <c r="Y949" s="1016"/>
      <c r="Z949" s="1016"/>
    </row>
    <row r="950" spans="17:26" s="1017" customFormat="1">
      <c r="Q950" s="1016"/>
      <c r="R950" s="1016"/>
      <c r="S950" s="1016"/>
      <c r="Y950" s="1016"/>
      <c r="Z950" s="1016"/>
    </row>
    <row r="951" spans="17:26" s="1017" customFormat="1">
      <c r="Q951" s="1016"/>
      <c r="R951" s="1016"/>
      <c r="S951" s="1016"/>
      <c r="Y951" s="1016"/>
      <c r="Z951" s="1016"/>
    </row>
    <row r="952" spans="17:26" s="1017" customFormat="1">
      <c r="Q952" s="1016"/>
      <c r="R952" s="1016"/>
      <c r="S952" s="1016"/>
      <c r="Y952" s="1016"/>
      <c r="Z952" s="1016"/>
    </row>
    <row r="953" spans="17:26" s="1017" customFormat="1">
      <c r="Q953" s="1016"/>
      <c r="R953" s="1016"/>
      <c r="S953" s="1016"/>
      <c r="Y953" s="1016"/>
      <c r="Z953" s="1016"/>
    </row>
    <row r="954" spans="17:26" s="1017" customFormat="1">
      <c r="Q954" s="1016"/>
      <c r="R954" s="1016"/>
      <c r="S954" s="1016"/>
      <c r="Y954" s="1016"/>
      <c r="Z954" s="1016"/>
    </row>
    <row r="955" spans="17:26" s="1017" customFormat="1">
      <c r="Q955" s="1016"/>
      <c r="R955" s="1016"/>
      <c r="S955" s="1016"/>
      <c r="Y955" s="1016"/>
      <c r="Z955" s="1016"/>
    </row>
    <row r="956" spans="17:26" s="1017" customFormat="1">
      <c r="Q956" s="1016"/>
      <c r="R956" s="1016"/>
      <c r="S956" s="1016"/>
      <c r="Y956" s="1016"/>
      <c r="Z956" s="1016"/>
    </row>
    <row r="957" spans="17:26" s="1017" customFormat="1">
      <c r="Q957" s="1016"/>
      <c r="R957" s="1016"/>
      <c r="S957" s="1016"/>
      <c r="Y957" s="1016"/>
      <c r="Z957" s="1016"/>
    </row>
    <row r="958" spans="17:26" s="1017" customFormat="1">
      <c r="Q958" s="1016"/>
      <c r="R958" s="1016"/>
      <c r="S958" s="1016"/>
      <c r="Y958" s="1016"/>
      <c r="Z958" s="1016"/>
    </row>
    <row r="959" spans="17:26" s="1017" customFormat="1">
      <c r="Q959" s="1016"/>
      <c r="R959" s="1016"/>
      <c r="S959" s="1016"/>
      <c r="Y959" s="1016"/>
      <c r="Z959" s="1016"/>
    </row>
    <row r="960" spans="17:26" s="1017" customFormat="1">
      <c r="Q960" s="1016"/>
      <c r="R960" s="1016"/>
      <c r="S960" s="1016"/>
      <c r="Y960" s="1016"/>
      <c r="Z960" s="1016"/>
    </row>
    <row r="961" spans="17:26" s="1017" customFormat="1">
      <c r="Q961" s="1016"/>
      <c r="R961" s="1016"/>
      <c r="S961" s="1016"/>
      <c r="Y961" s="1016"/>
      <c r="Z961" s="1016"/>
    </row>
    <row r="962" spans="17:26" s="1017" customFormat="1">
      <c r="Q962" s="1016"/>
      <c r="R962" s="1016"/>
      <c r="S962" s="1016"/>
      <c r="Y962" s="1016"/>
      <c r="Z962" s="1016"/>
    </row>
    <row r="963" spans="17:26" s="1017" customFormat="1">
      <c r="Q963" s="1016"/>
      <c r="R963" s="1016"/>
      <c r="S963" s="1016"/>
      <c r="Y963" s="1016"/>
      <c r="Z963" s="1016"/>
    </row>
    <row r="964" spans="17:26" s="1017" customFormat="1">
      <c r="Q964" s="1016"/>
      <c r="R964" s="1016"/>
      <c r="S964" s="1016"/>
      <c r="Y964" s="1016"/>
      <c r="Z964" s="1016"/>
    </row>
    <row r="965" spans="17:26" s="1017" customFormat="1">
      <c r="Q965" s="1016"/>
      <c r="R965" s="1016"/>
      <c r="S965" s="1016"/>
      <c r="Y965" s="1016"/>
      <c r="Z965" s="1016"/>
    </row>
    <row r="966" spans="17:26" s="1017" customFormat="1">
      <c r="Q966" s="1016"/>
      <c r="R966" s="1016"/>
      <c r="S966" s="1016"/>
      <c r="Y966" s="1016"/>
      <c r="Z966" s="1016"/>
    </row>
    <row r="967" spans="17:26" s="1017" customFormat="1">
      <c r="Q967" s="1016"/>
      <c r="R967" s="1016"/>
      <c r="S967" s="1016"/>
      <c r="Y967" s="1016"/>
      <c r="Z967" s="1016"/>
    </row>
    <row r="968" spans="17:26" s="1017" customFormat="1">
      <c r="Q968" s="1016"/>
      <c r="R968" s="1016"/>
      <c r="S968" s="1016"/>
      <c r="Y968" s="1016"/>
      <c r="Z968" s="1016"/>
    </row>
    <row r="969" spans="17:26" s="1017" customFormat="1">
      <c r="Q969" s="1016"/>
      <c r="R969" s="1016"/>
      <c r="S969" s="1016"/>
      <c r="Y969" s="1016"/>
      <c r="Z969" s="1016"/>
    </row>
    <row r="970" spans="17:26" s="1017" customFormat="1">
      <c r="Q970" s="1016"/>
      <c r="R970" s="1016"/>
      <c r="S970" s="1016"/>
      <c r="Y970" s="1016"/>
      <c r="Z970" s="1016"/>
    </row>
    <row r="971" spans="17:26" s="1017" customFormat="1">
      <c r="Q971" s="1016"/>
      <c r="R971" s="1016"/>
      <c r="S971" s="1016"/>
      <c r="Y971" s="1016"/>
      <c r="Z971" s="1016"/>
    </row>
    <row r="972" spans="17:26" s="1017" customFormat="1">
      <c r="Q972" s="1016"/>
      <c r="R972" s="1016"/>
      <c r="S972" s="1016"/>
      <c r="Y972" s="1016"/>
      <c r="Z972" s="1016"/>
    </row>
    <row r="973" spans="17:26" s="1017" customFormat="1">
      <c r="Q973" s="1016"/>
      <c r="R973" s="1016"/>
      <c r="S973" s="1016"/>
      <c r="Y973" s="1016"/>
      <c r="Z973" s="1016"/>
    </row>
    <row r="974" spans="17:26" s="1017" customFormat="1">
      <c r="Q974" s="1016"/>
      <c r="R974" s="1016"/>
      <c r="S974" s="1016"/>
      <c r="Y974" s="1016"/>
      <c r="Z974" s="1016"/>
    </row>
    <row r="975" spans="17:26" s="1017" customFormat="1">
      <c r="Q975" s="1016"/>
      <c r="R975" s="1016"/>
      <c r="S975" s="1016"/>
      <c r="Y975" s="1016"/>
      <c r="Z975" s="1016"/>
    </row>
    <row r="976" spans="17:26" s="1017" customFormat="1">
      <c r="Q976" s="1016"/>
      <c r="R976" s="1016"/>
      <c r="S976" s="1016"/>
      <c r="Y976" s="1016"/>
      <c r="Z976" s="1016"/>
    </row>
    <row r="977" spans="17:26" s="1017" customFormat="1">
      <c r="Q977" s="1016"/>
      <c r="R977" s="1016"/>
      <c r="S977" s="1016"/>
      <c r="Y977" s="1016"/>
      <c r="Z977" s="1016"/>
    </row>
    <row r="978" spans="17:26" s="1017" customFormat="1">
      <c r="Q978" s="1016"/>
      <c r="R978" s="1016"/>
      <c r="S978" s="1016"/>
      <c r="Y978" s="1016"/>
      <c r="Z978" s="1016"/>
    </row>
    <row r="979" spans="17:26" s="1017" customFormat="1">
      <c r="Q979" s="1016"/>
      <c r="R979" s="1016"/>
      <c r="S979" s="1016"/>
      <c r="Y979" s="1016"/>
      <c r="Z979" s="1016"/>
    </row>
    <row r="980" spans="17:26" s="1017" customFormat="1">
      <c r="Q980" s="1016"/>
      <c r="R980" s="1016"/>
      <c r="S980" s="1016"/>
      <c r="Y980" s="1016"/>
      <c r="Z980" s="1016"/>
    </row>
    <row r="981" spans="17:26" s="1017" customFormat="1">
      <c r="Q981" s="1016"/>
      <c r="R981" s="1016"/>
      <c r="S981" s="1016"/>
      <c r="Y981" s="1016"/>
      <c r="Z981" s="1016"/>
    </row>
    <row r="982" spans="17:26" s="1017" customFormat="1">
      <c r="Q982" s="1016"/>
      <c r="R982" s="1016"/>
      <c r="S982" s="1016"/>
      <c r="Y982" s="1016"/>
      <c r="Z982" s="1016"/>
    </row>
    <row r="983" spans="17:26" s="1017" customFormat="1">
      <c r="Q983" s="1016"/>
      <c r="R983" s="1016"/>
      <c r="S983" s="1016"/>
      <c r="Y983" s="1016"/>
      <c r="Z983" s="1016"/>
    </row>
    <row r="984" spans="17:26" s="1017" customFormat="1">
      <c r="Q984" s="1016"/>
      <c r="R984" s="1016"/>
      <c r="S984" s="1016"/>
      <c r="Y984" s="1016"/>
      <c r="Z984" s="1016"/>
    </row>
    <row r="985" spans="17:26" s="1017" customFormat="1">
      <c r="Q985" s="1016"/>
      <c r="R985" s="1016"/>
      <c r="S985" s="1016"/>
      <c r="Y985" s="1016"/>
      <c r="Z985" s="1016"/>
    </row>
    <row r="986" spans="17:26" s="1017" customFormat="1">
      <c r="Q986" s="1016"/>
      <c r="R986" s="1016"/>
      <c r="S986" s="1016"/>
      <c r="Y986" s="1016"/>
      <c r="Z986" s="1016"/>
    </row>
    <row r="987" spans="17:26" s="1017" customFormat="1">
      <c r="Q987" s="1016"/>
      <c r="R987" s="1016"/>
      <c r="S987" s="1016"/>
      <c r="Y987" s="1016"/>
      <c r="Z987" s="1016"/>
    </row>
    <row r="988" spans="17:26" s="1017" customFormat="1">
      <c r="Q988" s="1016"/>
      <c r="R988" s="1016"/>
      <c r="S988" s="1016"/>
      <c r="Y988" s="1016"/>
      <c r="Z988" s="1016"/>
    </row>
    <row r="989" spans="17:26" s="1017" customFormat="1">
      <c r="Q989" s="1016"/>
      <c r="R989" s="1016"/>
      <c r="S989" s="1016"/>
      <c r="Y989" s="1016"/>
      <c r="Z989" s="1016"/>
    </row>
    <row r="990" spans="17:26" s="1017" customFormat="1">
      <c r="Q990" s="1016"/>
      <c r="R990" s="1016"/>
      <c r="S990" s="1016"/>
      <c r="Y990" s="1016"/>
      <c r="Z990" s="1016"/>
    </row>
    <row r="991" spans="17:26" s="1017" customFormat="1">
      <c r="Q991" s="1016"/>
      <c r="R991" s="1016"/>
      <c r="S991" s="1016"/>
      <c r="Y991" s="1016"/>
      <c r="Z991" s="1016"/>
    </row>
    <row r="992" spans="17:26" s="1017" customFormat="1">
      <c r="Q992" s="1016"/>
      <c r="R992" s="1016"/>
      <c r="S992" s="1016"/>
      <c r="Y992" s="1016"/>
      <c r="Z992" s="1016"/>
    </row>
    <row r="993" spans="17:26" s="1017" customFormat="1">
      <c r="Q993" s="1016"/>
      <c r="R993" s="1016"/>
      <c r="S993" s="1016"/>
      <c r="Y993" s="1016"/>
      <c r="Z993" s="1016"/>
    </row>
    <row r="994" spans="17:26" s="1017" customFormat="1">
      <c r="Q994" s="1016"/>
      <c r="R994" s="1016"/>
      <c r="S994" s="1016"/>
      <c r="Y994" s="1016"/>
      <c r="Z994" s="1016"/>
    </row>
    <row r="995" spans="17:26" s="1017" customFormat="1">
      <c r="Q995" s="1016"/>
      <c r="R995" s="1016"/>
      <c r="S995" s="1016"/>
      <c r="Y995" s="1016"/>
      <c r="Z995" s="1016"/>
    </row>
    <row r="996" spans="17:26" s="1017" customFormat="1">
      <c r="Q996" s="1016"/>
      <c r="R996" s="1016"/>
      <c r="S996" s="1016"/>
      <c r="Y996" s="1016"/>
      <c r="Z996" s="1016"/>
    </row>
    <row r="997" spans="17:26" s="1017" customFormat="1">
      <c r="Q997" s="1016"/>
      <c r="R997" s="1016"/>
      <c r="S997" s="1016"/>
      <c r="Y997" s="1016"/>
      <c r="Z997" s="1016"/>
    </row>
    <row r="998" spans="17:26" s="1017" customFormat="1">
      <c r="Q998" s="1016"/>
      <c r="R998" s="1016"/>
      <c r="S998" s="1016"/>
      <c r="Y998" s="1016"/>
      <c r="Z998" s="1016"/>
    </row>
    <row r="999" spans="17:26" s="1017" customFormat="1">
      <c r="Q999" s="1016"/>
      <c r="R999" s="1016"/>
      <c r="S999" s="1016"/>
      <c r="Y999" s="1016"/>
      <c r="Z999" s="1016"/>
    </row>
    <row r="1000" spans="17:26" s="1017" customFormat="1">
      <c r="Q1000" s="1016"/>
      <c r="R1000" s="1016"/>
      <c r="S1000" s="1016"/>
      <c r="Y1000" s="1016"/>
      <c r="Z1000" s="1016"/>
    </row>
    <row r="1001" spans="17:26" s="1017" customFormat="1">
      <c r="Q1001" s="1016"/>
      <c r="R1001" s="1016"/>
      <c r="S1001" s="1016"/>
      <c r="Y1001" s="1016"/>
      <c r="Z1001" s="1016"/>
    </row>
    <row r="1002" spans="17:26" s="1017" customFormat="1">
      <c r="Q1002" s="1016"/>
      <c r="R1002" s="1016"/>
      <c r="S1002" s="1016"/>
      <c r="Y1002" s="1016"/>
      <c r="Z1002" s="1016"/>
    </row>
    <row r="1003" spans="17:26" s="1017" customFormat="1">
      <c r="Q1003" s="1016"/>
      <c r="R1003" s="1016"/>
      <c r="S1003" s="1016"/>
      <c r="Y1003" s="1016"/>
      <c r="Z1003" s="1016"/>
    </row>
    <row r="1004" spans="17:26" s="1017" customFormat="1">
      <c r="Q1004" s="1016"/>
      <c r="R1004" s="1016"/>
      <c r="S1004" s="1016"/>
      <c r="Y1004" s="1016"/>
      <c r="Z1004" s="1016"/>
    </row>
    <row r="1005" spans="17:26" s="1017" customFormat="1">
      <c r="Q1005" s="1016"/>
      <c r="R1005" s="1016"/>
      <c r="S1005" s="1016"/>
      <c r="Y1005" s="1016"/>
      <c r="Z1005" s="1016"/>
    </row>
    <row r="1006" spans="17:26" s="1017" customFormat="1">
      <c r="Q1006" s="1016"/>
      <c r="R1006" s="1016"/>
      <c r="S1006" s="1016"/>
      <c r="Y1006" s="1016"/>
      <c r="Z1006" s="1016"/>
    </row>
    <row r="1007" spans="17:26" s="1017" customFormat="1">
      <c r="Q1007" s="1016"/>
      <c r="R1007" s="1016"/>
      <c r="S1007" s="1016"/>
      <c r="Y1007" s="1016"/>
      <c r="Z1007" s="1016"/>
    </row>
    <row r="1008" spans="17:26" s="1017" customFormat="1">
      <c r="Q1008" s="1016"/>
      <c r="R1008" s="1016"/>
      <c r="S1008" s="1016"/>
      <c r="Y1008" s="1016"/>
      <c r="Z1008" s="1016"/>
    </row>
    <row r="1009" spans="17:26" s="1017" customFormat="1">
      <c r="Q1009" s="1016"/>
      <c r="R1009" s="1016"/>
      <c r="S1009" s="1016"/>
      <c r="Y1009" s="1016"/>
      <c r="Z1009" s="1016"/>
    </row>
    <row r="1010" spans="17:26" s="1017" customFormat="1">
      <c r="Q1010" s="1016"/>
      <c r="R1010" s="1016"/>
      <c r="S1010" s="1016"/>
      <c r="Y1010" s="1016"/>
      <c r="Z1010" s="1016"/>
    </row>
    <row r="1011" spans="17:26" s="1017" customFormat="1">
      <c r="Q1011" s="1016"/>
      <c r="R1011" s="1016"/>
      <c r="S1011" s="1016"/>
      <c r="Y1011" s="1016"/>
      <c r="Z1011" s="1016"/>
    </row>
    <row r="1012" spans="17:26" s="1017" customFormat="1">
      <c r="Q1012" s="1016"/>
      <c r="R1012" s="1016"/>
      <c r="S1012" s="1016"/>
      <c r="Y1012" s="1016"/>
      <c r="Z1012" s="1016"/>
    </row>
    <row r="1013" spans="17:26" s="1017" customFormat="1">
      <c r="Q1013" s="1016"/>
      <c r="R1013" s="1016"/>
      <c r="S1013" s="1016"/>
      <c r="Y1013" s="1016"/>
      <c r="Z1013" s="1016"/>
    </row>
    <row r="1014" spans="17:26" s="1017" customFormat="1">
      <c r="Q1014" s="1016"/>
      <c r="R1014" s="1016"/>
      <c r="S1014" s="1016"/>
      <c r="Y1014" s="1016"/>
      <c r="Z1014" s="1016"/>
    </row>
    <row r="1015" spans="17:26" s="1017" customFormat="1">
      <c r="Q1015" s="1016"/>
      <c r="R1015" s="1016"/>
      <c r="S1015" s="1016"/>
      <c r="Y1015" s="1016"/>
      <c r="Z1015" s="1016"/>
    </row>
    <row r="1016" spans="17:26" s="1017" customFormat="1">
      <c r="Q1016" s="1016"/>
      <c r="R1016" s="1016"/>
      <c r="S1016" s="1016"/>
      <c r="Y1016" s="1016"/>
      <c r="Z1016" s="1016"/>
    </row>
    <row r="1017" spans="17:26" s="1017" customFormat="1">
      <c r="Q1017" s="1016"/>
      <c r="R1017" s="1016"/>
      <c r="S1017" s="1016"/>
      <c r="Y1017" s="1016"/>
      <c r="Z1017" s="1016"/>
    </row>
    <row r="1018" spans="17:26" s="1017" customFormat="1">
      <c r="Q1018" s="1016"/>
      <c r="R1018" s="1016"/>
      <c r="S1018" s="1016"/>
      <c r="Y1018" s="1016"/>
      <c r="Z1018" s="1016"/>
    </row>
    <row r="1019" spans="17:26" s="1017" customFormat="1">
      <c r="Q1019" s="1016"/>
      <c r="R1019" s="1016"/>
      <c r="S1019" s="1016"/>
      <c r="Y1019" s="1016"/>
      <c r="Z1019" s="1016"/>
    </row>
    <row r="1020" spans="17:26" s="1017" customFormat="1">
      <c r="Q1020" s="1016"/>
      <c r="R1020" s="1016"/>
      <c r="S1020" s="1016"/>
      <c r="Y1020" s="1016"/>
      <c r="Z1020" s="1016"/>
    </row>
    <row r="1021" spans="17:26" s="1017" customFormat="1">
      <c r="Q1021" s="1016"/>
      <c r="R1021" s="1016"/>
      <c r="S1021" s="1016"/>
      <c r="Y1021" s="1016"/>
      <c r="Z1021" s="1016"/>
    </row>
    <row r="1022" spans="17:26" s="1017" customFormat="1">
      <c r="Q1022" s="1016"/>
      <c r="R1022" s="1016"/>
      <c r="S1022" s="1016"/>
      <c r="Y1022" s="1016"/>
      <c r="Z1022" s="1016"/>
    </row>
    <row r="1023" spans="17:26" s="1017" customFormat="1">
      <c r="Q1023" s="1016"/>
      <c r="R1023" s="1016"/>
      <c r="S1023" s="1016"/>
      <c r="Y1023" s="1016"/>
      <c r="Z1023" s="1016"/>
    </row>
    <row r="1024" spans="17:26" s="1017" customFormat="1">
      <c r="Q1024" s="1016"/>
      <c r="R1024" s="1016"/>
      <c r="S1024" s="1016"/>
      <c r="Y1024" s="1016"/>
      <c r="Z1024" s="1016"/>
    </row>
    <row r="1025" spans="17:26" s="1017" customFormat="1">
      <c r="Q1025" s="1016"/>
      <c r="R1025" s="1016"/>
      <c r="S1025" s="1016"/>
      <c r="Y1025" s="1016"/>
      <c r="Z1025" s="1016"/>
    </row>
    <row r="1026" spans="17:26" s="1017" customFormat="1">
      <c r="Q1026" s="1016"/>
      <c r="R1026" s="1016"/>
      <c r="S1026" s="1016"/>
      <c r="Y1026" s="1016"/>
      <c r="Z1026" s="1016"/>
    </row>
    <row r="1027" spans="17:26" s="1017" customFormat="1">
      <c r="Q1027" s="1016"/>
      <c r="R1027" s="1016"/>
      <c r="S1027" s="1016"/>
      <c r="Y1027" s="1016"/>
      <c r="Z1027" s="1016"/>
    </row>
    <row r="1028" spans="17:26" s="1017" customFormat="1">
      <c r="Q1028" s="1016"/>
      <c r="R1028" s="1016"/>
      <c r="S1028" s="1016"/>
      <c r="Y1028" s="1016"/>
      <c r="Z1028" s="1016"/>
    </row>
    <row r="1029" spans="17:26" s="1017" customFormat="1">
      <c r="Q1029" s="1016"/>
      <c r="R1029" s="1016"/>
      <c r="S1029" s="1016"/>
      <c r="Y1029" s="1016"/>
      <c r="Z1029" s="1016"/>
    </row>
    <row r="1030" spans="17:26" s="1017" customFormat="1">
      <c r="Q1030" s="1016"/>
      <c r="R1030" s="1016"/>
      <c r="S1030" s="1016"/>
      <c r="Y1030" s="1016"/>
      <c r="Z1030" s="1016"/>
    </row>
    <row r="1031" spans="17:26" s="1017" customFormat="1">
      <c r="Q1031" s="1016"/>
      <c r="R1031" s="1016"/>
      <c r="S1031" s="1016"/>
      <c r="Y1031" s="1016"/>
      <c r="Z1031" s="1016"/>
    </row>
    <row r="1032" spans="17:26" s="1017" customFormat="1">
      <c r="Q1032" s="1016"/>
      <c r="R1032" s="1016"/>
      <c r="S1032" s="1016"/>
      <c r="Y1032" s="1016"/>
      <c r="Z1032" s="1016"/>
    </row>
    <row r="1033" spans="17:26" s="1017" customFormat="1">
      <c r="Q1033" s="1016"/>
      <c r="R1033" s="1016"/>
      <c r="S1033" s="1016"/>
      <c r="Y1033" s="1016"/>
      <c r="Z1033" s="1016"/>
    </row>
    <row r="1034" spans="17:26" s="1017" customFormat="1">
      <c r="Q1034" s="1016"/>
      <c r="R1034" s="1016"/>
      <c r="S1034" s="1016"/>
      <c r="Y1034" s="1016"/>
      <c r="Z1034" s="1016"/>
    </row>
    <row r="1035" spans="17:26" s="1017" customFormat="1">
      <c r="Q1035" s="1016"/>
      <c r="R1035" s="1016"/>
      <c r="S1035" s="1016"/>
      <c r="Y1035" s="1016"/>
      <c r="Z1035" s="1016"/>
    </row>
    <row r="1036" spans="17:26" s="1017" customFormat="1">
      <c r="Q1036" s="1016"/>
      <c r="R1036" s="1016"/>
      <c r="S1036" s="1016"/>
      <c r="Y1036" s="1016"/>
      <c r="Z1036" s="1016"/>
    </row>
    <row r="1037" spans="17:26" s="1017" customFormat="1">
      <c r="Q1037" s="1016"/>
      <c r="R1037" s="1016"/>
      <c r="S1037" s="1016"/>
      <c r="Y1037" s="1016"/>
      <c r="Z1037" s="1016"/>
    </row>
    <row r="1038" spans="17:26" s="1017" customFormat="1">
      <c r="Q1038" s="1016"/>
      <c r="R1038" s="1016"/>
      <c r="S1038" s="1016"/>
      <c r="Y1038" s="1016"/>
      <c r="Z1038" s="1016"/>
    </row>
    <row r="1039" spans="17:26" s="1017" customFormat="1">
      <c r="Q1039" s="1016"/>
      <c r="R1039" s="1016"/>
      <c r="S1039" s="1016"/>
      <c r="Y1039" s="1016"/>
      <c r="Z1039" s="1016"/>
    </row>
    <row r="1040" spans="17:26" s="1017" customFormat="1">
      <c r="Q1040" s="1016"/>
      <c r="R1040" s="1016"/>
      <c r="S1040" s="1016"/>
      <c r="Y1040" s="1016"/>
      <c r="Z1040" s="1016"/>
    </row>
    <row r="1041" spans="17:26" s="1017" customFormat="1">
      <c r="Q1041" s="1016"/>
      <c r="R1041" s="1016"/>
      <c r="S1041" s="1016"/>
      <c r="Y1041" s="1016"/>
      <c r="Z1041" s="1016"/>
    </row>
    <row r="1042" spans="17:26" s="1017" customFormat="1">
      <c r="Q1042" s="1016"/>
      <c r="R1042" s="1016"/>
      <c r="S1042" s="1016"/>
      <c r="Y1042" s="1016"/>
      <c r="Z1042" s="1016"/>
    </row>
    <row r="1043" spans="17:26" s="1017" customFormat="1">
      <c r="Q1043" s="1016"/>
      <c r="R1043" s="1016"/>
      <c r="S1043" s="1016"/>
      <c r="Y1043" s="1016"/>
      <c r="Z1043" s="1016"/>
    </row>
    <row r="1044" spans="17:26" s="1017" customFormat="1">
      <c r="Q1044" s="1016"/>
      <c r="R1044" s="1016"/>
      <c r="S1044" s="1016"/>
      <c r="Y1044" s="1016"/>
      <c r="Z1044" s="1016"/>
    </row>
    <row r="1045" spans="17:26" s="1017" customFormat="1">
      <c r="Q1045" s="1016"/>
      <c r="R1045" s="1016"/>
      <c r="S1045" s="1016"/>
      <c r="Y1045" s="1016"/>
      <c r="Z1045" s="1016"/>
    </row>
    <row r="1046" spans="17:26" s="1017" customFormat="1">
      <c r="Q1046" s="1016"/>
      <c r="R1046" s="1016"/>
      <c r="S1046" s="1016"/>
      <c r="Y1046" s="1016"/>
      <c r="Z1046" s="1016"/>
    </row>
    <row r="1047" spans="17:26" s="1017" customFormat="1">
      <c r="Q1047" s="1016"/>
      <c r="R1047" s="1016"/>
      <c r="S1047" s="1016"/>
      <c r="Y1047" s="1016"/>
      <c r="Z1047" s="1016"/>
    </row>
    <row r="1048" spans="17:26" s="1017" customFormat="1">
      <c r="Q1048" s="1016"/>
      <c r="R1048" s="1016"/>
      <c r="S1048" s="1016"/>
      <c r="Y1048" s="1016"/>
      <c r="Z1048" s="1016"/>
    </row>
    <row r="1049" spans="17:26" s="1017" customFormat="1">
      <c r="Q1049" s="1016"/>
      <c r="R1049" s="1016"/>
      <c r="S1049" s="1016"/>
      <c r="Y1049" s="1016"/>
      <c r="Z1049" s="1016"/>
    </row>
    <row r="1050" spans="17:26" s="1017" customFormat="1">
      <c r="Q1050" s="1016"/>
      <c r="R1050" s="1016"/>
      <c r="S1050" s="1016"/>
      <c r="Y1050" s="1016"/>
      <c r="Z1050" s="1016"/>
    </row>
    <row r="1051" spans="17:26" s="1017" customFormat="1">
      <c r="Q1051" s="1016"/>
      <c r="R1051" s="1016"/>
      <c r="S1051" s="1016"/>
      <c r="Y1051" s="1016"/>
      <c r="Z1051" s="1016"/>
    </row>
    <row r="1052" spans="17:26" s="1017" customFormat="1">
      <c r="Q1052" s="1016"/>
      <c r="R1052" s="1016"/>
      <c r="S1052" s="1016"/>
      <c r="Y1052" s="1016"/>
      <c r="Z1052" s="1016"/>
    </row>
    <row r="1053" spans="17:26" s="1017" customFormat="1">
      <c r="Q1053" s="1016"/>
      <c r="R1053" s="1016"/>
      <c r="S1053" s="1016"/>
      <c r="Y1053" s="1016"/>
      <c r="Z1053" s="1016"/>
    </row>
    <row r="1054" spans="17:26" s="1017" customFormat="1">
      <c r="Q1054" s="1016"/>
      <c r="R1054" s="1016"/>
      <c r="S1054" s="1016"/>
      <c r="Y1054" s="1016"/>
      <c r="Z1054" s="1016"/>
    </row>
    <row r="1055" spans="17:26" s="1017" customFormat="1">
      <c r="Q1055" s="1016"/>
      <c r="R1055" s="1016"/>
      <c r="S1055" s="1016"/>
      <c r="Y1055" s="1016"/>
      <c r="Z1055" s="1016"/>
    </row>
    <row r="1056" spans="17:26" s="1017" customFormat="1">
      <c r="Q1056" s="1016"/>
      <c r="R1056" s="1016"/>
      <c r="S1056" s="1016"/>
      <c r="Y1056" s="1016"/>
      <c r="Z1056" s="1016"/>
    </row>
    <row r="1057" spans="17:26" s="1017" customFormat="1">
      <c r="Q1057" s="1016"/>
      <c r="R1057" s="1016"/>
      <c r="S1057" s="1016"/>
      <c r="Y1057" s="1016"/>
      <c r="Z1057" s="1016"/>
    </row>
    <row r="1058" spans="17:26" s="1017" customFormat="1">
      <c r="Q1058" s="1016"/>
      <c r="R1058" s="1016"/>
      <c r="S1058" s="1016"/>
      <c r="Y1058" s="1016"/>
      <c r="Z1058" s="1016"/>
    </row>
    <row r="1059" spans="17:26" s="1017" customFormat="1">
      <c r="Q1059" s="1016"/>
      <c r="R1059" s="1016"/>
      <c r="S1059" s="1016"/>
      <c r="Y1059" s="1016"/>
      <c r="Z1059" s="1016"/>
    </row>
    <row r="1060" spans="17:26" s="1017" customFormat="1">
      <c r="Q1060" s="1016"/>
      <c r="R1060" s="1016"/>
      <c r="S1060" s="1016"/>
      <c r="Y1060" s="1016"/>
      <c r="Z1060" s="1016"/>
    </row>
    <row r="1061" spans="17:26" s="1017" customFormat="1">
      <c r="Q1061" s="1016"/>
      <c r="R1061" s="1016"/>
      <c r="S1061" s="1016"/>
      <c r="Y1061" s="1016"/>
      <c r="Z1061" s="1016"/>
    </row>
    <row r="1062" spans="17:26" s="1017" customFormat="1">
      <c r="Q1062" s="1016"/>
      <c r="R1062" s="1016"/>
      <c r="S1062" s="1016"/>
      <c r="Y1062" s="1016"/>
      <c r="Z1062" s="1016"/>
    </row>
    <row r="1063" spans="17:26" s="1017" customFormat="1">
      <c r="Q1063" s="1016"/>
      <c r="R1063" s="1016"/>
      <c r="S1063" s="1016"/>
      <c r="Y1063" s="1016"/>
      <c r="Z1063" s="1016"/>
    </row>
    <row r="1064" spans="17:26" s="1017" customFormat="1">
      <c r="Q1064" s="1016"/>
      <c r="R1064" s="1016"/>
      <c r="S1064" s="1016"/>
      <c r="Y1064" s="1016"/>
      <c r="Z1064" s="1016"/>
    </row>
    <row r="1065" spans="17:26" s="1017" customFormat="1">
      <c r="Q1065" s="1016"/>
      <c r="R1065" s="1016"/>
      <c r="S1065" s="1016"/>
      <c r="Y1065" s="1016"/>
      <c r="Z1065" s="1016"/>
    </row>
    <row r="1066" spans="17:26" s="1017" customFormat="1">
      <c r="Q1066" s="1016"/>
      <c r="R1066" s="1016"/>
      <c r="S1066" s="1016"/>
      <c r="Y1066" s="1016"/>
      <c r="Z1066" s="1016"/>
    </row>
    <row r="1067" spans="17:26" s="1017" customFormat="1">
      <c r="Q1067" s="1016"/>
      <c r="R1067" s="1016"/>
      <c r="S1067" s="1016"/>
      <c r="Y1067" s="1016"/>
      <c r="Z1067" s="1016"/>
    </row>
    <row r="1068" spans="17:26" s="1017" customFormat="1">
      <c r="Q1068" s="1016"/>
      <c r="R1068" s="1016"/>
      <c r="S1068" s="1016"/>
      <c r="Y1068" s="1016"/>
      <c r="Z1068" s="1016"/>
    </row>
    <row r="1069" spans="17:26" s="1017" customFormat="1">
      <c r="Q1069" s="1016"/>
      <c r="R1069" s="1016"/>
      <c r="S1069" s="1016"/>
      <c r="Y1069" s="1016"/>
      <c r="Z1069" s="1016"/>
    </row>
    <row r="1070" spans="17:26" s="1017" customFormat="1">
      <c r="Q1070" s="1016"/>
      <c r="R1070" s="1016"/>
      <c r="S1070" s="1016"/>
      <c r="Y1070" s="1016"/>
      <c r="Z1070" s="1016"/>
    </row>
    <row r="1071" spans="17:26" s="1017" customFormat="1">
      <c r="Q1071" s="1016"/>
      <c r="R1071" s="1016"/>
      <c r="S1071" s="1016"/>
      <c r="Y1071" s="1016"/>
      <c r="Z1071" s="1016"/>
    </row>
    <row r="1072" spans="17:26" s="1017" customFormat="1">
      <c r="Q1072" s="1016"/>
      <c r="R1072" s="1016"/>
      <c r="S1072" s="1016"/>
      <c r="Y1072" s="1016"/>
      <c r="Z1072" s="1016"/>
    </row>
    <row r="1073" spans="17:26" s="1017" customFormat="1">
      <c r="Q1073" s="1016"/>
      <c r="R1073" s="1016"/>
      <c r="S1073" s="1016"/>
      <c r="Y1073" s="1016"/>
      <c r="Z1073" s="1016"/>
    </row>
    <row r="1074" spans="17:26" s="1017" customFormat="1">
      <c r="Q1074" s="1016"/>
      <c r="R1074" s="1016"/>
      <c r="S1074" s="1016"/>
      <c r="Y1074" s="1016"/>
      <c r="Z1074" s="1016"/>
    </row>
    <row r="1075" spans="17:26" s="1017" customFormat="1">
      <c r="Q1075" s="1016"/>
      <c r="R1075" s="1016"/>
      <c r="S1075" s="1016"/>
      <c r="Y1075" s="1016"/>
      <c r="Z1075" s="1016"/>
    </row>
    <row r="1076" spans="17:26" s="1017" customFormat="1">
      <c r="Q1076" s="1016"/>
      <c r="R1076" s="1016"/>
      <c r="S1076" s="1016"/>
      <c r="Y1076" s="1016"/>
      <c r="Z1076" s="1016"/>
    </row>
    <row r="1077" spans="17:26" s="1017" customFormat="1">
      <c r="Q1077" s="1016"/>
      <c r="R1077" s="1016"/>
      <c r="S1077" s="1016"/>
      <c r="Y1077" s="1016"/>
      <c r="Z1077" s="1016"/>
    </row>
    <row r="1078" spans="17:26" s="1017" customFormat="1">
      <c r="Q1078" s="1016"/>
      <c r="R1078" s="1016"/>
      <c r="S1078" s="1016"/>
      <c r="Y1078" s="1016"/>
      <c r="Z1078" s="1016"/>
    </row>
    <row r="1079" spans="17:26" s="1017" customFormat="1">
      <c r="Q1079" s="1016"/>
      <c r="R1079" s="1016"/>
      <c r="S1079" s="1016"/>
      <c r="Y1079" s="1016"/>
      <c r="Z1079" s="1016"/>
    </row>
    <row r="1080" spans="17:26" s="1017" customFormat="1">
      <c r="Q1080" s="1016"/>
      <c r="R1080" s="1016"/>
      <c r="S1080" s="1016"/>
      <c r="Y1080" s="1016"/>
      <c r="Z1080" s="1016"/>
    </row>
    <row r="1081" spans="17:26" s="1017" customFormat="1">
      <c r="Q1081" s="1016"/>
      <c r="R1081" s="1016"/>
      <c r="S1081" s="1016"/>
      <c r="Y1081" s="1016"/>
      <c r="Z1081" s="1016"/>
    </row>
    <row r="1082" spans="17:26" s="1017" customFormat="1">
      <c r="Q1082" s="1016"/>
      <c r="R1082" s="1016"/>
      <c r="S1082" s="1016"/>
      <c r="Y1082" s="1016"/>
      <c r="Z1082" s="1016"/>
    </row>
    <row r="1083" spans="17:26" s="1017" customFormat="1">
      <c r="Q1083" s="1016"/>
      <c r="R1083" s="1016"/>
      <c r="S1083" s="1016"/>
      <c r="Y1083" s="1016"/>
      <c r="Z1083" s="1016"/>
    </row>
    <row r="1084" spans="17:26" s="1017" customFormat="1">
      <c r="Q1084" s="1016"/>
      <c r="R1084" s="1016"/>
      <c r="S1084" s="1016"/>
      <c r="Y1084" s="1016"/>
      <c r="Z1084" s="1016"/>
    </row>
    <row r="1085" spans="17:26" s="1017" customFormat="1">
      <c r="Q1085" s="1016"/>
      <c r="R1085" s="1016"/>
      <c r="S1085" s="1016"/>
      <c r="Y1085" s="1016"/>
      <c r="Z1085" s="1016"/>
    </row>
    <row r="1086" spans="17:26" s="1017" customFormat="1">
      <c r="Q1086" s="1016"/>
      <c r="R1086" s="1016"/>
      <c r="S1086" s="1016"/>
      <c r="Y1086" s="1016"/>
      <c r="Z1086" s="1016"/>
    </row>
    <row r="1087" spans="17:26" s="1017" customFormat="1">
      <c r="Q1087" s="1016"/>
      <c r="R1087" s="1016"/>
      <c r="S1087" s="1016"/>
      <c r="Y1087" s="1016"/>
      <c r="Z1087" s="1016"/>
    </row>
    <row r="1088" spans="17:26" s="1017" customFormat="1">
      <c r="Q1088" s="1016"/>
      <c r="R1088" s="1016"/>
      <c r="S1088" s="1016"/>
      <c r="Y1088" s="1016"/>
      <c r="Z1088" s="1016"/>
    </row>
    <row r="1089" spans="17:26" s="1017" customFormat="1">
      <c r="Q1089" s="1016"/>
      <c r="R1089" s="1016"/>
      <c r="S1089" s="1016"/>
      <c r="Y1089" s="1016"/>
      <c r="Z1089" s="1016"/>
    </row>
    <row r="1090" spans="17:26" s="1017" customFormat="1">
      <c r="Q1090" s="1016"/>
      <c r="R1090" s="1016"/>
      <c r="S1090" s="1016"/>
      <c r="Y1090" s="1016"/>
      <c r="Z1090" s="1016"/>
    </row>
    <row r="1091" spans="17:26" s="1017" customFormat="1">
      <c r="Q1091" s="1016"/>
      <c r="R1091" s="1016"/>
      <c r="S1091" s="1016"/>
      <c r="Y1091" s="1016"/>
      <c r="Z1091" s="1016"/>
    </row>
    <row r="1092" spans="17:26" s="1017" customFormat="1">
      <c r="Q1092" s="1016"/>
      <c r="R1092" s="1016"/>
      <c r="S1092" s="1016"/>
      <c r="Y1092" s="1016"/>
      <c r="Z1092" s="1016"/>
    </row>
    <row r="1093" spans="17:26" s="1017" customFormat="1">
      <c r="Q1093" s="1016"/>
      <c r="R1093" s="1016"/>
      <c r="S1093" s="1016"/>
      <c r="Y1093" s="1016"/>
      <c r="Z1093" s="1016"/>
    </row>
    <row r="1094" spans="17:26" s="1017" customFormat="1">
      <c r="Q1094" s="1016"/>
      <c r="R1094" s="1016"/>
      <c r="S1094" s="1016"/>
      <c r="Y1094" s="1016"/>
      <c r="Z1094" s="1016"/>
    </row>
    <row r="1095" spans="17:26" s="1017" customFormat="1">
      <c r="Q1095" s="1016"/>
      <c r="R1095" s="1016"/>
      <c r="S1095" s="1016"/>
      <c r="Y1095" s="1016"/>
      <c r="Z1095" s="1016"/>
    </row>
    <row r="1096" spans="17:26" s="1017" customFormat="1">
      <c r="Q1096" s="1016"/>
      <c r="R1096" s="1016"/>
      <c r="S1096" s="1016"/>
      <c r="Y1096" s="1016"/>
      <c r="Z1096" s="1016"/>
    </row>
    <row r="1097" spans="17:26" s="1017" customFormat="1">
      <c r="Q1097" s="1016"/>
      <c r="R1097" s="1016"/>
      <c r="S1097" s="1016"/>
      <c r="Y1097" s="1016"/>
      <c r="Z1097" s="1016"/>
    </row>
    <row r="1098" spans="17:26" s="1017" customFormat="1">
      <c r="Q1098" s="1016"/>
      <c r="R1098" s="1016"/>
      <c r="S1098" s="1016"/>
      <c r="Y1098" s="1016"/>
      <c r="Z1098" s="1016"/>
    </row>
    <row r="1099" spans="17:26" s="1017" customFormat="1">
      <c r="Q1099" s="1016"/>
      <c r="R1099" s="1016"/>
      <c r="S1099" s="1016"/>
      <c r="Y1099" s="1016"/>
      <c r="Z1099" s="1016"/>
    </row>
    <row r="1100" spans="17:26" s="1017" customFormat="1">
      <c r="Q1100" s="1016"/>
      <c r="R1100" s="1016"/>
      <c r="S1100" s="1016"/>
      <c r="Y1100" s="1016"/>
      <c r="Z1100" s="1016"/>
    </row>
    <row r="1101" spans="17:26" s="1017" customFormat="1">
      <c r="Q1101" s="1016"/>
      <c r="R1101" s="1016"/>
      <c r="S1101" s="1016"/>
      <c r="Y1101" s="1016"/>
      <c r="Z1101" s="1016"/>
    </row>
    <row r="1102" spans="17:26" s="1017" customFormat="1">
      <c r="Q1102" s="1016"/>
      <c r="R1102" s="1016"/>
      <c r="S1102" s="1016"/>
      <c r="Y1102" s="1016"/>
      <c r="Z1102" s="1016"/>
    </row>
    <row r="1103" spans="17:26" s="1017" customFormat="1">
      <c r="Q1103" s="1016"/>
      <c r="R1103" s="1016"/>
      <c r="S1103" s="1016"/>
      <c r="Y1103" s="1016"/>
      <c r="Z1103" s="1016"/>
    </row>
    <row r="1104" spans="17:26" s="1017" customFormat="1">
      <c r="Q1104" s="1016"/>
      <c r="R1104" s="1016"/>
      <c r="S1104" s="1016"/>
      <c r="Y1104" s="1016"/>
      <c r="Z1104" s="1016"/>
    </row>
    <row r="1105" spans="17:26" s="1017" customFormat="1">
      <c r="Q1105" s="1016"/>
      <c r="R1105" s="1016"/>
      <c r="S1105" s="1016"/>
      <c r="Y1105" s="1016"/>
      <c r="Z1105" s="1016"/>
    </row>
    <row r="1106" spans="17:26" s="1017" customFormat="1">
      <c r="Q1106" s="1016"/>
      <c r="R1106" s="1016"/>
      <c r="S1106" s="1016"/>
      <c r="Y1106" s="1016"/>
      <c r="Z1106" s="1016"/>
    </row>
    <row r="1107" spans="17:26" s="1017" customFormat="1">
      <c r="Q1107" s="1016"/>
      <c r="R1107" s="1016"/>
      <c r="S1107" s="1016"/>
      <c r="Y1107" s="1016"/>
      <c r="Z1107" s="1016"/>
    </row>
    <row r="1108" spans="17:26" s="1017" customFormat="1">
      <c r="Q1108" s="1016"/>
      <c r="R1108" s="1016"/>
      <c r="S1108" s="1016"/>
      <c r="Y1108" s="1016"/>
      <c r="Z1108" s="1016"/>
    </row>
    <row r="1109" spans="17:26" s="1017" customFormat="1">
      <c r="Q1109" s="1016"/>
      <c r="R1109" s="1016"/>
      <c r="S1109" s="1016"/>
      <c r="Y1109" s="1016"/>
      <c r="Z1109" s="1016"/>
    </row>
    <row r="1110" spans="17:26" s="1017" customFormat="1">
      <c r="Q1110" s="1016"/>
      <c r="R1110" s="1016"/>
      <c r="S1110" s="1016"/>
      <c r="Y1110" s="1016"/>
      <c r="Z1110" s="1016"/>
    </row>
    <row r="1111" spans="17:26" s="1017" customFormat="1">
      <c r="Q1111" s="1016"/>
      <c r="R1111" s="1016"/>
      <c r="S1111" s="1016"/>
      <c r="Y1111" s="1016"/>
      <c r="Z1111" s="1016"/>
    </row>
    <row r="1112" spans="17:26" s="1017" customFormat="1">
      <c r="Q1112" s="1016"/>
      <c r="R1112" s="1016"/>
      <c r="S1112" s="1016"/>
      <c r="Y1112" s="1016"/>
      <c r="Z1112" s="1016"/>
    </row>
    <row r="1113" spans="17:26" s="1017" customFormat="1">
      <c r="Q1113" s="1016"/>
      <c r="R1113" s="1016"/>
      <c r="S1113" s="1016"/>
      <c r="Y1113" s="1016"/>
      <c r="Z1113" s="1016"/>
    </row>
    <row r="1114" spans="17:26" s="1017" customFormat="1">
      <c r="Q1114" s="1016"/>
      <c r="R1114" s="1016"/>
      <c r="S1114" s="1016"/>
      <c r="Y1114" s="1016"/>
      <c r="Z1114" s="1016"/>
    </row>
    <row r="1115" spans="17:26" s="1017" customFormat="1">
      <c r="Q1115" s="1016"/>
      <c r="R1115" s="1016"/>
      <c r="S1115" s="1016"/>
      <c r="Y1115" s="1016"/>
      <c r="Z1115" s="1016"/>
    </row>
    <row r="1116" spans="17:26" s="1017" customFormat="1">
      <c r="Q1116" s="1016"/>
      <c r="R1116" s="1016"/>
      <c r="S1116" s="1016"/>
      <c r="Y1116" s="1016"/>
      <c r="Z1116" s="1016"/>
    </row>
    <row r="1117" spans="17:26" s="1017" customFormat="1">
      <c r="Q1117" s="1016"/>
      <c r="R1117" s="1016"/>
      <c r="S1117" s="1016"/>
      <c r="Y1117" s="1016"/>
      <c r="Z1117" s="1016"/>
    </row>
    <row r="1118" spans="17:26" s="1017" customFormat="1">
      <c r="Q1118" s="1016"/>
      <c r="R1118" s="1016"/>
      <c r="S1118" s="1016"/>
      <c r="Y1118" s="1016"/>
      <c r="Z1118" s="1016"/>
    </row>
    <row r="1119" spans="17:26" s="1017" customFormat="1">
      <c r="Q1119" s="1016"/>
      <c r="R1119" s="1016"/>
      <c r="S1119" s="1016"/>
      <c r="Y1119" s="1016"/>
      <c r="Z1119" s="1016"/>
    </row>
    <row r="1120" spans="17:26" s="1017" customFormat="1">
      <c r="Q1120" s="1016"/>
      <c r="R1120" s="1016"/>
      <c r="S1120" s="1016"/>
      <c r="Y1120" s="1016"/>
      <c r="Z1120" s="1016"/>
    </row>
    <row r="1121" spans="17:26" s="1017" customFormat="1">
      <c r="Q1121" s="1016"/>
      <c r="R1121" s="1016"/>
      <c r="S1121" s="1016"/>
      <c r="Y1121" s="1016"/>
      <c r="Z1121" s="1016"/>
    </row>
    <row r="1122" spans="17:26" s="1017" customFormat="1">
      <c r="Q1122" s="1016"/>
      <c r="R1122" s="1016"/>
      <c r="S1122" s="1016"/>
      <c r="Y1122" s="1016"/>
      <c r="Z1122" s="1016"/>
    </row>
    <row r="1123" spans="17:26" s="1017" customFormat="1">
      <c r="Q1123" s="1016"/>
      <c r="R1123" s="1016"/>
      <c r="S1123" s="1016"/>
      <c r="Y1123" s="1016"/>
      <c r="Z1123" s="1016"/>
    </row>
    <row r="1124" spans="17:26" s="1017" customFormat="1">
      <c r="Q1124" s="1016"/>
      <c r="R1124" s="1016"/>
      <c r="S1124" s="1016"/>
      <c r="Y1124" s="1016"/>
      <c r="Z1124" s="1016"/>
    </row>
    <row r="1125" spans="17:26" s="1017" customFormat="1">
      <c r="Q1125" s="1016"/>
      <c r="R1125" s="1016"/>
      <c r="S1125" s="1016"/>
      <c r="Y1125" s="1016"/>
      <c r="Z1125" s="1016"/>
    </row>
    <row r="1126" spans="17:26" s="1017" customFormat="1">
      <c r="Q1126" s="1016"/>
      <c r="R1126" s="1016"/>
      <c r="S1126" s="1016"/>
      <c r="Y1126" s="1016"/>
      <c r="Z1126" s="1016"/>
    </row>
    <row r="1127" spans="17:26" s="1017" customFormat="1">
      <c r="Q1127" s="1016"/>
      <c r="R1127" s="1016"/>
      <c r="S1127" s="1016"/>
      <c r="Y1127" s="1016"/>
      <c r="Z1127" s="1016"/>
    </row>
    <row r="1128" spans="17:26" s="1017" customFormat="1">
      <c r="Q1128" s="1016"/>
      <c r="R1128" s="1016"/>
      <c r="S1128" s="1016"/>
      <c r="Y1128" s="1016"/>
      <c r="Z1128" s="1016"/>
    </row>
    <row r="1129" spans="17:26" s="1017" customFormat="1">
      <c r="Q1129" s="1016"/>
      <c r="R1129" s="1016"/>
      <c r="S1129" s="1016"/>
      <c r="Y1129" s="1016"/>
      <c r="Z1129" s="1016"/>
    </row>
    <row r="1130" spans="17:26" s="1017" customFormat="1">
      <c r="Q1130" s="1016"/>
      <c r="R1130" s="1016"/>
      <c r="S1130" s="1016"/>
      <c r="Y1130" s="1016"/>
      <c r="Z1130" s="1016"/>
    </row>
    <row r="1131" spans="17:26" s="1017" customFormat="1">
      <c r="Q1131" s="1016"/>
      <c r="R1131" s="1016"/>
      <c r="S1131" s="1016"/>
      <c r="Y1131" s="1016"/>
      <c r="Z1131" s="1016"/>
    </row>
    <row r="1132" spans="17:26" s="1017" customFormat="1">
      <c r="Q1132" s="1016"/>
      <c r="R1132" s="1016"/>
      <c r="S1132" s="1016"/>
      <c r="Y1132" s="1016"/>
      <c r="Z1132" s="1016"/>
    </row>
    <row r="1133" spans="17:26" s="1017" customFormat="1">
      <c r="Q1133" s="1016"/>
      <c r="R1133" s="1016"/>
      <c r="S1133" s="1016"/>
      <c r="Y1133" s="1016"/>
      <c r="Z1133" s="1016"/>
    </row>
    <row r="1134" spans="17:26" s="1017" customFormat="1">
      <c r="Q1134" s="1016"/>
      <c r="R1134" s="1016"/>
      <c r="S1134" s="1016"/>
      <c r="Y1134" s="1016"/>
      <c r="Z1134" s="1016"/>
    </row>
    <row r="1135" spans="17:26" s="1017" customFormat="1">
      <c r="Q1135" s="1016"/>
      <c r="R1135" s="1016"/>
      <c r="S1135" s="1016"/>
      <c r="Y1135" s="1016"/>
      <c r="Z1135" s="1016"/>
    </row>
    <row r="1136" spans="17:26" s="1017" customFormat="1">
      <c r="Q1136" s="1016"/>
      <c r="R1136" s="1016"/>
      <c r="S1136" s="1016"/>
      <c r="Y1136" s="1016"/>
      <c r="Z1136" s="1016"/>
    </row>
    <row r="1137" spans="17:26" s="1017" customFormat="1">
      <c r="Q1137" s="1016"/>
      <c r="R1137" s="1016"/>
      <c r="S1137" s="1016"/>
      <c r="Y1137" s="1016"/>
      <c r="Z1137" s="1016"/>
    </row>
    <row r="1138" spans="17:26" s="1017" customFormat="1">
      <c r="Q1138" s="1016"/>
      <c r="R1138" s="1016"/>
      <c r="S1138" s="1016"/>
      <c r="Y1138" s="1016"/>
      <c r="Z1138" s="1016"/>
    </row>
    <row r="1139" spans="17:26" s="1017" customFormat="1">
      <c r="Q1139" s="1016"/>
      <c r="R1139" s="1016"/>
      <c r="S1139" s="1016"/>
      <c r="Y1139" s="1016"/>
      <c r="Z1139" s="1016"/>
    </row>
    <row r="1140" spans="17:26" s="1017" customFormat="1">
      <c r="Q1140" s="1016"/>
      <c r="R1140" s="1016"/>
      <c r="S1140" s="1016"/>
      <c r="Y1140" s="1016"/>
      <c r="Z1140" s="1016"/>
    </row>
    <row r="1141" spans="17:26" s="1017" customFormat="1">
      <c r="Q1141" s="1016"/>
      <c r="R1141" s="1016"/>
      <c r="S1141" s="1016"/>
      <c r="Y1141" s="1016"/>
      <c r="Z1141" s="1016"/>
    </row>
    <row r="1142" spans="17:26" s="1017" customFormat="1">
      <c r="Q1142" s="1016"/>
      <c r="R1142" s="1016"/>
      <c r="S1142" s="1016"/>
      <c r="Y1142" s="1016"/>
      <c r="Z1142" s="1016"/>
    </row>
    <row r="1143" spans="17:26" s="1017" customFormat="1">
      <c r="Q1143" s="1016"/>
      <c r="R1143" s="1016"/>
      <c r="S1143" s="1016"/>
      <c r="Y1143" s="1016"/>
      <c r="Z1143" s="1016"/>
    </row>
    <row r="1144" spans="17:26" s="1017" customFormat="1">
      <c r="Q1144" s="1016"/>
      <c r="R1144" s="1016"/>
      <c r="S1144" s="1016"/>
      <c r="Y1144" s="1016"/>
      <c r="Z1144" s="1016"/>
    </row>
    <row r="1145" spans="17:26" s="1017" customFormat="1">
      <c r="Q1145" s="1016"/>
      <c r="R1145" s="1016"/>
      <c r="S1145" s="1016"/>
      <c r="Y1145" s="1016"/>
      <c r="Z1145" s="1016"/>
    </row>
    <row r="1146" spans="17:26" s="1017" customFormat="1">
      <c r="Q1146" s="1016"/>
      <c r="R1146" s="1016"/>
      <c r="S1146" s="1016"/>
      <c r="Y1146" s="1016"/>
      <c r="Z1146" s="1016"/>
    </row>
    <row r="1147" spans="17:26" s="1017" customFormat="1">
      <c r="Q1147" s="1016"/>
      <c r="R1147" s="1016"/>
      <c r="S1147" s="1016"/>
      <c r="Y1147" s="1016"/>
      <c r="Z1147" s="1016"/>
    </row>
    <row r="1148" spans="17:26" s="1017" customFormat="1">
      <c r="Q1148" s="1016"/>
      <c r="R1148" s="1016"/>
      <c r="S1148" s="1016"/>
      <c r="Y1148" s="1016"/>
      <c r="Z1148" s="1016"/>
    </row>
    <row r="1149" spans="17:26" s="1017" customFormat="1">
      <c r="Q1149" s="1016"/>
      <c r="R1149" s="1016"/>
      <c r="S1149" s="1016"/>
      <c r="Y1149" s="1016"/>
      <c r="Z1149" s="1016"/>
    </row>
    <row r="1150" spans="17:26" s="1017" customFormat="1">
      <c r="Q1150" s="1016"/>
      <c r="R1150" s="1016"/>
      <c r="S1150" s="1016"/>
      <c r="Y1150" s="1016"/>
      <c r="Z1150" s="1016"/>
    </row>
    <row r="1151" spans="17:26" s="1017" customFormat="1">
      <c r="Q1151" s="1016"/>
      <c r="R1151" s="1016"/>
      <c r="S1151" s="1016"/>
      <c r="Y1151" s="1016"/>
      <c r="Z1151" s="1016"/>
    </row>
    <row r="1152" spans="17:26" s="1017" customFormat="1">
      <c r="Q1152" s="1016"/>
      <c r="R1152" s="1016"/>
      <c r="S1152" s="1016"/>
      <c r="Y1152" s="1016"/>
      <c r="Z1152" s="1016"/>
    </row>
    <row r="1153" spans="17:26" s="1017" customFormat="1">
      <c r="Q1153" s="1016"/>
      <c r="R1153" s="1016"/>
      <c r="S1153" s="1016"/>
      <c r="Y1153" s="1016"/>
      <c r="Z1153" s="1016"/>
    </row>
    <row r="1154" spans="17:26" s="1017" customFormat="1">
      <c r="Q1154" s="1016"/>
      <c r="R1154" s="1016"/>
      <c r="S1154" s="1016"/>
      <c r="Y1154" s="1016"/>
      <c r="Z1154" s="1016"/>
    </row>
    <row r="1155" spans="17:26" s="1017" customFormat="1">
      <c r="Q1155" s="1016"/>
      <c r="R1155" s="1016"/>
      <c r="S1155" s="1016"/>
      <c r="Y1155" s="1016"/>
      <c r="Z1155" s="1016"/>
    </row>
    <row r="1156" spans="17:26" s="1017" customFormat="1">
      <c r="Q1156" s="1016"/>
      <c r="R1156" s="1016"/>
      <c r="S1156" s="1016"/>
      <c r="Y1156" s="1016"/>
      <c r="Z1156" s="1016"/>
    </row>
    <row r="1157" spans="17:26" s="1017" customFormat="1">
      <c r="Q1157" s="1016"/>
      <c r="R1157" s="1016"/>
      <c r="S1157" s="1016"/>
      <c r="Y1157" s="1016"/>
      <c r="Z1157" s="1016"/>
    </row>
    <row r="1158" spans="17:26" s="1017" customFormat="1">
      <c r="Q1158" s="1016"/>
      <c r="R1158" s="1016"/>
      <c r="S1158" s="1016"/>
      <c r="Y1158" s="1016"/>
      <c r="Z1158" s="1016"/>
    </row>
    <row r="1159" spans="17:26" s="1017" customFormat="1">
      <c r="Q1159" s="1016"/>
      <c r="R1159" s="1016"/>
      <c r="S1159" s="1016"/>
      <c r="Y1159" s="1016"/>
      <c r="Z1159" s="1016"/>
    </row>
    <row r="1160" spans="17:26" s="1017" customFormat="1">
      <c r="Q1160" s="1016"/>
      <c r="R1160" s="1016"/>
      <c r="S1160" s="1016"/>
      <c r="Y1160" s="1016"/>
      <c r="Z1160" s="1016"/>
    </row>
    <row r="1161" spans="17:26" s="1017" customFormat="1">
      <c r="Q1161" s="1016"/>
      <c r="R1161" s="1016"/>
      <c r="S1161" s="1016"/>
      <c r="Y1161" s="1016"/>
      <c r="Z1161" s="1016"/>
    </row>
    <row r="1162" spans="17:26" s="1017" customFormat="1">
      <c r="Q1162" s="1016"/>
      <c r="R1162" s="1016"/>
      <c r="S1162" s="1016"/>
      <c r="Y1162" s="1016"/>
      <c r="Z1162" s="1016"/>
    </row>
    <row r="1163" spans="17:26" s="1017" customFormat="1">
      <c r="Q1163" s="1016"/>
      <c r="R1163" s="1016"/>
      <c r="S1163" s="1016"/>
      <c r="Y1163" s="1016"/>
      <c r="Z1163" s="1016"/>
    </row>
    <row r="1164" spans="17:26" s="1017" customFormat="1">
      <c r="Q1164" s="1016"/>
      <c r="R1164" s="1016"/>
      <c r="S1164" s="1016"/>
      <c r="Y1164" s="1016"/>
      <c r="Z1164" s="1016"/>
    </row>
    <row r="1165" spans="17:26" s="1017" customFormat="1">
      <c r="Q1165" s="1016"/>
      <c r="R1165" s="1016"/>
      <c r="S1165" s="1016"/>
      <c r="Y1165" s="1016"/>
      <c r="Z1165" s="1016"/>
    </row>
    <row r="1166" spans="17:26" s="1017" customFormat="1">
      <c r="Q1166" s="1016"/>
      <c r="R1166" s="1016"/>
      <c r="S1166" s="1016"/>
      <c r="Y1166" s="1016"/>
      <c r="Z1166" s="1016"/>
    </row>
    <row r="1167" spans="17:26" s="1017" customFormat="1">
      <c r="Q1167" s="1016"/>
      <c r="R1167" s="1016"/>
      <c r="S1167" s="1016"/>
      <c r="Y1167" s="1016"/>
      <c r="Z1167" s="1016"/>
    </row>
    <row r="1168" spans="17:26" s="1017" customFormat="1">
      <c r="Q1168" s="1016"/>
      <c r="R1168" s="1016"/>
      <c r="S1168" s="1016"/>
      <c r="Y1168" s="1016"/>
      <c r="Z1168" s="1016"/>
    </row>
    <row r="1169" spans="17:26" s="1017" customFormat="1">
      <c r="Q1169" s="1016"/>
      <c r="R1169" s="1016"/>
      <c r="S1169" s="1016"/>
      <c r="Y1169" s="1016"/>
      <c r="Z1169" s="1016"/>
    </row>
    <row r="1170" spans="17:26" s="1017" customFormat="1">
      <c r="Q1170" s="1016"/>
      <c r="R1170" s="1016"/>
      <c r="S1170" s="1016"/>
      <c r="Y1170" s="1016"/>
      <c r="Z1170" s="1016"/>
    </row>
    <row r="1171" spans="17:26" s="1017" customFormat="1">
      <c r="Q1171" s="1016"/>
      <c r="R1171" s="1016"/>
      <c r="S1171" s="1016"/>
      <c r="Y1171" s="1016"/>
      <c r="Z1171" s="1016"/>
    </row>
    <row r="1172" spans="17:26" s="1017" customFormat="1">
      <c r="Q1172" s="1016"/>
      <c r="R1172" s="1016"/>
      <c r="S1172" s="1016"/>
      <c r="Y1172" s="1016"/>
      <c r="Z1172" s="1016"/>
    </row>
    <row r="1173" spans="17:26" s="1017" customFormat="1">
      <c r="Q1173" s="1016"/>
      <c r="R1173" s="1016"/>
      <c r="S1173" s="1016"/>
      <c r="Y1173" s="1016"/>
      <c r="Z1173" s="1016"/>
    </row>
    <row r="1174" spans="17:26" s="1017" customFormat="1">
      <c r="Q1174" s="1016"/>
      <c r="R1174" s="1016"/>
      <c r="S1174" s="1016"/>
      <c r="Y1174" s="1016"/>
      <c r="Z1174" s="1016"/>
    </row>
    <row r="1175" spans="17:26" s="1017" customFormat="1">
      <c r="Q1175" s="1016"/>
      <c r="R1175" s="1016"/>
      <c r="S1175" s="1016"/>
      <c r="Y1175" s="1016"/>
      <c r="Z1175" s="1016"/>
    </row>
    <row r="1176" spans="17:26" s="1017" customFormat="1">
      <c r="Q1176" s="1016"/>
      <c r="R1176" s="1016"/>
      <c r="S1176" s="1016"/>
      <c r="Y1176" s="1016"/>
      <c r="Z1176" s="1016"/>
    </row>
    <row r="1177" spans="17:26" s="1017" customFormat="1">
      <c r="Q1177" s="1016"/>
      <c r="R1177" s="1016"/>
      <c r="S1177" s="1016"/>
      <c r="Y1177" s="1016"/>
      <c r="Z1177" s="1016"/>
    </row>
    <row r="1178" spans="17:26" s="1017" customFormat="1">
      <c r="Q1178" s="1016"/>
      <c r="R1178" s="1016"/>
      <c r="S1178" s="1016"/>
      <c r="Y1178" s="1016"/>
      <c r="Z1178" s="1016"/>
    </row>
    <row r="1179" spans="17:26" s="1017" customFormat="1">
      <c r="Q1179" s="1016"/>
      <c r="R1179" s="1016"/>
      <c r="S1179" s="1016"/>
      <c r="Y1179" s="1016"/>
      <c r="Z1179" s="1016"/>
    </row>
    <row r="1180" spans="17:26" s="1017" customFormat="1">
      <c r="Q1180" s="1016"/>
      <c r="R1180" s="1016"/>
      <c r="S1180" s="1016"/>
      <c r="Y1180" s="1016"/>
      <c r="Z1180" s="1016"/>
    </row>
    <row r="1181" spans="17:26" s="1017" customFormat="1">
      <c r="Q1181" s="1016"/>
      <c r="R1181" s="1016"/>
      <c r="S1181" s="1016"/>
      <c r="Y1181" s="1016"/>
      <c r="Z1181" s="1016"/>
    </row>
    <row r="1182" spans="17:26" s="1017" customFormat="1">
      <c r="Q1182" s="1016"/>
      <c r="R1182" s="1016"/>
      <c r="S1182" s="1016"/>
      <c r="Y1182" s="1016"/>
      <c r="Z1182" s="1016"/>
    </row>
    <row r="1183" spans="17:26" s="1017" customFormat="1">
      <c r="Q1183" s="1016"/>
      <c r="R1183" s="1016"/>
      <c r="S1183" s="1016"/>
      <c r="Y1183" s="1016"/>
      <c r="Z1183" s="1016"/>
    </row>
    <row r="1184" spans="17:26" s="1017" customFormat="1">
      <c r="Q1184" s="1016"/>
      <c r="R1184" s="1016"/>
      <c r="S1184" s="1016"/>
      <c r="Y1184" s="1016"/>
      <c r="Z1184" s="1016"/>
    </row>
    <row r="1185" spans="17:26" s="1017" customFormat="1">
      <c r="Q1185" s="1016"/>
      <c r="R1185" s="1016"/>
      <c r="S1185" s="1016"/>
      <c r="Y1185" s="1016"/>
      <c r="Z1185" s="1016"/>
    </row>
    <row r="1186" spans="17:26" s="1017" customFormat="1">
      <c r="Q1186" s="1016"/>
      <c r="R1186" s="1016"/>
      <c r="S1186" s="1016"/>
      <c r="Y1186" s="1016"/>
      <c r="Z1186" s="1016"/>
    </row>
    <row r="1187" spans="17:26" s="1017" customFormat="1">
      <c r="Q1187" s="1016"/>
      <c r="R1187" s="1016"/>
      <c r="S1187" s="1016"/>
      <c r="Y1187" s="1016"/>
      <c r="Z1187" s="1016"/>
    </row>
    <row r="1188" spans="17:26" s="1017" customFormat="1">
      <c r="Q1188" s="1016"/>
      <c r="R1188" s="1016"/>
      <c r="S1188" s="1016"/>
      <c r="Y1188" s="1016"/>
      <c r="Z1188" s="1016"/>
    </row>
    <row r="1189" spans="17:26" s="1017" customFormat="1">
      <c r="Q1189" s="1016"/>
      <c r="R1189" s="1016"/>
      <c r="S1189" s="1016"/>
      <c r="Y1189" s="1016"/>
      <c r="Z1189" s="1016"/>
    </row>
    <row r="1190" spans="17:26" s="1017" customFormat="1">
      <c r="Q1190" s="1016"/>
      <c r="R1190" s="1016"/>
      <c r="S1190" s="1016"/>
      <c r="Y1190" s="1016"/>
      <c r="Z1190" s="1016"/>
    </row>
    <row r="1191" spans="17:26" s="1017" customFormat="1">
      <c r="Q1191" s="1016"/>
      <c r="R1191" s="1016"/>
      <c r="S1191" s="1016"/>
      <c r="Y1191" s="1016"/>
      <c r="Z1191" s="1016"/>
    </row>
    <row r="1192" spans="17:26" s="1017" customFormat="1">
      <c r="Q1192" s="1016"/>
      <c r="R1192" s="1016"/>
      <c r="S1192" s="1016"/>
      <c r="Y1192" s="1016"/>
      <c r="Z1192" s="1016"/>
    </row>
    <row r="1193" spans="17:26" s="1017" customFormat="1">
      <c r="Q1193" s="1016"/>
      <c r="R1193" s="1016"/>
      <c r="S1193" s="1016"/>
      <c r="Y1193" s="1016"/>
      <c r="Z1193" s="1016"/>
    </row>
    <row r="1194" spans="17:26" s="1017" customFormat="1">
      <c r="Q1194" s="1016"/>
      <c r="R1194" s="1016"/>
      <c r="S1194" s="1016"/>
      <c r="Y1194" s="1016"/>
      <c r="Z1194" s="1016"/>
    </row>
    <row r="1195" spans="17:26" s="1017" customFormat="1">
      <c r="Q1195" s="1016"/>
      <c r="R1195" s="1016"/>
      <c r="S1195" s="1016"/>
      <c r="Y1195" s="1016"/>
      <c r="Z1195" s="1016"/>
    </row>
    <row r="1196" spans="17:26" s="1017" customFormat="1">
      <c r="Q1196" s="1016"/>
      <c r="R1196" s="1016"/>
      <c r="S1196" s="1016"/>
      <c r="Y1196" s="1016"/>
      <c r="Z1196" s="1016"/>
    </row>
    <row r="1197" spans="17:26" s="1017" customFormat="1">
      <c r="Q1197" s="1016"/>
      <c r="R1197" s="1016"/>
      <c r="S1197" s="1016"/>
      <c r="Y1197" s="1016"/>
      <c r="Z1197" s="1016"/>
    </row>
    <row r="1198" spans="17:26" s="1017" customFormat="1">
      <c r="Q1198" s="1016"/>
      <c r="R1198" s="1016"/>
      <c r="S1198" s="1016"/>
      <c r="Y1198" s="1016"/>
      <c r="Z1198" s="1016"/>
    </row>
    <row r="1199" spans="17:26" s="1017" customFormat="1">
      <c r="Q1199" s="1016"/>
      <c r="R1199" s="1016"/>
      <c r="S1199" s="1016"/>
      <c r="Y1199" s="1016"/>
      <c r="Z1199" s="1016"/>
    </row>
    <row r="1200" spans="17:26" s="1017" customFormat="1">
      <c r="Q1200" s="1016"/>
      <c r="R1200" s="1016"/>
      <c r="S1200" s="1016"/>
      <c r="Y1200" s="1016"/>
      <c r="Z1200" s="1016"/>
    </row>
    <row r="1201" spans="17:26" s="1017" customFormat="1">
      <c r="Q1201" s="1016"/>
      <c r="R1201" s="1016"/>
      <c r="S1201" s="1016"/>
      <c r="Y1201" s="1016"/>
      <c r="Z1201" s="1016"/>
    </row>
    <row r="1202" spans="17:26" s="1017" customFormat="1">
      <c r="Q1202" s="1016"/>
      <c r="R1202" s="1016"/>
      <c r="S1202" s="1016"/>
      <c r="Y1202" s="1016"/>
      <c r="Z1202" s="1016"/>
    </row>
    <row r="1203" spans="17:26" s="1017" customFormat="1">
      <c r="Q1203" s="1016"/>
      <c r="R1203" s="1016"/>
      <c r="S1203" s="1016"/>
      <c r="Y1203" s="1016"/>
      <c r="Z1203" s="1016"/>
    </row>
    <row r="1204" spans="17:26" s="1017" customFormat="1">
      <c r="Q1204" s="1016"/>
      <c r="R1204" s="1016"/>
      <c r="S1204" s="1016"/>
      <c r="Y1204" s="1016"/>
      <c r="Z1204" s="1016"/>
    </row>
    <row r="1205" spans="17:26" s="1017" customFormat="1">
      <c r="Q1205" s="1016"/>
      <c r="R1205" s="1016"/>
      <c r="S1205" s="1016"/>
      <c r="Y1205" s="1016"/>
      <c r="Z1205" s="1016"/>
    </row>
    <row r="1206" spans="17:26" s="1017" customFormat="1">
      <c r="Q1206" s="1016"/>
      <c r="R1206" s="1016"/>
      <c r="S1206" s="1016"/>
      <c r="Y1206" s="1016"/>
      <c r="Z1206" s="1016"/>
    </row>
    <row r="1207" spans="17:26" s="1017" customFormat="1">
      <c r="Q1207" s="1016"/>
      <c r="R1207" s="1016"/>
      <c r="S1207" s="1016"/>
      <c r="Y1207" s="1016"/>
      <c r="Z1207" s="1016"/>
    </row>
    <row r="1208" spans="17:26" s="1017" customFormat="1">
      <c r="Q1208" s="1016"/>
      <c r="R1208" s="1016"/>
      <c r="S1208" s="1016"/>
      <c r="Y1208" s="1016"/>
      <c r="Z1208" s="1016"/>
    </row>
    <row r="1209" spans="17:26" s="1017" customFormat="1">
      <c r="Q1209" s="1016"/>
      <c r="R1209" s="1016"/>
      <c r="S1209" s="1016"/>
      <c r="Y1209" s="1016"/>
      <c r="Z1209" s="1016"/>
    </row>
    <row r="1210" spans="17:26" s="1017" customFormat="1">
      <c r="Q1210" s="1016"/>
      <c r="R1210" s="1016"/>
      <c r="S1210" s="1016"/>
      <c r="Y1210" s="1016"/>
      <c r="Z1210" s="1016"/>
    </row>
    <row r="1211" spans="17:26" s="1017" customFormat="1">
      <c r="Q1211" s="1016"/>
      <c r="R1211" s="1016"/>
      <c r="S1211" s="1016"/>
      <c r="Y1211" s="1016"/>
      <c r="Z1211" s="1016"/>
    </row>
    <row r="1212" spans="17:26" s="1017" customFormat="1">
      <c r="Q1212" s="1016"/>
      <c r="R1212" s="1016"/>
      <c r="S1212" s="1016"/>
      <c r="Y1212" s="1016"/>
      <c r="Z1212" s="1016"/>
    </row>
    <row r="1213" spans="17:26" s="1017" customFormat="1">
      <c r="Q1213" s="1016"/>
      <c r="R1213" s="1016"/>
      <c r="S1213" s="1016"/>
      <c r="Y1213" s="1016"/>
      <c r="Z1213" s="1016"/>
    </row>
    <row r="1214" spans="17:26" s="1017" customFormat="1">
      <c r="Q1214" s="1016"/>
      <c r="R1214" s="1016"/>
      <c r="S1214" s="1016"/>
      <c r="Y1214" s="1016"/>
      <c r="Z1214" s="1016"/>
    </row>
    <row r="1215" spans="17:26" s="1017" customFormat="1">
      <c r="Q1215" s="1016"/>
      <c r="R1215" s="1016"/>
      <c r="S1215" s="1016"/>
      <c r="Y1215" s="1016"/>
      <c r="Z1215" s="1016"/>
    </row>
    <row r="1216" spans="17:26" s="1017" customFormat="1">
      <c r="Q1216" s="1016"/>
      <c r="R1216" s="1016"/>
      <c r="S1216" s="1016"/>
      <c r="Y1216" s="1016"/>
      <c r="Z1216" s="1016"/>
    </row>
    <row r="1217" spans="17:26" s="1017" customFormat="1">
      <c r="Q1217" s="1016"/>
      <c r="R1217" s="1016"/>
      <c r="S1217" s="1016"/>
      <c r="Y1217" s="1016"/>
      <c r="Z1217" s="1016"/>
    </row>
    <row r="1218" spans="17:26" s="1017" customFormat="1">
      <c r="Q1218" s="1016"/>
      <c r="R1218" s="1016"/>
      <c r="S1218" s="1016"/>
      <c r="Y1218" s="1016"/>
      <c r="Z1218" s="1016"/>
    </row>
    <row r="1219" spans="17:26" s="1017" customFormat="1">
      <c r="Q1219" s="1016"/>
      <c r="R1219" s="1016"/>
      <c r="S1219" s="1016"/>
      <c r="Y1219" s="1016"/>
      <c r="Z1219" s="1016"/>
    </row>
    <row r="1220" spans="17:26" s="1017" customFormat="1">
      <c r="Q1220" s="1016"/>
      <c r="R1220" s="1016"/>
      <c r="S1220" s="1016"/>
      <c r="Y1220" s="1016"/>
      <c r="Z1220" s="1016"/>
    </row>
    <row r="1221" spans="17:26" s="1017" customFormat="1">
      <c r="Q1221" s="1016"/>
      <c r="R1221" s="1016"/>
      <c r="S1221" s="1016"/>
      <c r="Y1221" s="1016"/>
      <c r="Z1221" s="1016"/>
    </row>
    <row r="1222" spans="17:26" s="1017" customFormat="1">
      <c r="Q1222" s="1016"/>
      <c r="R1222" s="1016"/>
      <c r="S1222" s="1016"/>
      <c r="Y1222" s="1016"/>
      <c r="Z1222" s="1016"/>
    </row>
    <row r="1223" spans="17:26" s="1017" customFormat="1">
      <c r="Q1223" s="1016"/>
      <c r="R1223" s="1016"/>
      <c r="S1223" s="1016"/>
      <c r="Y1223" s="1016"/>
      <c r="Z1223" s="1016"/>
    </row>
    <row r="1224" spans="17:26" s="1017" customFormat="1">
      <c r="Q1224" s="1016"/>
      <c r="R1224" s="1016"/>
      <c r="S1224" s="1016"/>
      <c r="Y1224" s="1016"/>
      <c r="Z1224" s="1016"/>
    </row>
    <row r="1225" spans="17:26" s="1017" customFormat="1">
      <c r="Q1225" s="1016"/>
      <c r="R1225" s="1016"/>
      <c r="S1225" s="1016"/>
      <c r="Y1225" s="1016"/>
      <c r="Z1225" s="1016"/>
    </row>
    <row r="1226" spans="17:26" s="1017" customFormat="1">
      <c r="Q1226" s="1016"/>
      <c r="R1226" s="1016"/>
      <c r="S1226" s="1016"/>
      <c r="Y1226" s="1016"/>
      <c r="Z1226" s="1016"/>
    </row>
    <row r="1227" spans="17:26" s="1017" customFormat="1">
      <c r="Q1227" s="1016"/>
      <c r="R1227" s="1016"/>
      <c r="S1227" s="1016"/>
      <c r="Y1227" s="1016"/>
      <c r="Z1227" s="1016"/>
    </row>
    <row r="1228" spans="17:26" s="1017" customFormat="1">
      <c r="Q1228" s="1016"/>
      <c r="R1228" s="1016"/>
      <c r="S1228" s="1016"/>
      <c r="Y1228" s="1016"/>
      <c r="Z1228" s="1016"/>
    </row>
    <row r="1229" spans="17:26" s="1017" customFormat="1">
      <c r="Q1229" s="1016"/>
      <c r="R1229" s="1016"/>
      <c r="S1229" s="1016"/>
      <c r="Y1229" s="1016"/>
      <c r="Z1229" s="1016"/>
    </row>
    <row r="1230" spans="17:26" s="1017" customFormat="1">
      <c r="Q1230" s="1016"/>
      <c r="R1230" s="1016"/>
      <c r="S1230" s="1016"/>
      <c r="Y1230" s="1016"/>
      <c r="Z1230" s="1016"/>
    </row>
    <row r="1231" spans="17:26" s="1017" customFormat="1">
      <c r="Q1231" s="1016"/>
      <c r="R1231" s="1016"/>
      <c r="S1231" s="1016"/>
      <c r="Y1231" s="1016"/>
      <c r="Z1231" s="1016"/>
    </row>
    <row r="1232" spans="17:26" s="1017" customFormat="1">
      <c r="Q1232" s="1016"/>
      <c r="R1232" s="1016"/>
      <c r="S1232" s="1016"/>
      <c r="Y1232" s="1016"/>
      <c r="Z1232" s="1016"/>
    </row>
    <row r="1233" spans="17:26" s="1017" customFormat="1">
      <c r="Q1233" s="1016"/>
      <c r="R1233" s="1016"/>
      <c r="S1233" s="1016"/>
      <c r="Y1233" s="1016"/>
      <c r="Z1233" s="1016"/>
    </row>
    <row r="1234" spans="17:26" s="1017" customFormat="1">
      <c r="Q1234" s="1016"/>
      <c r="R1234" s="1016"/>
      <c r="S1234" s="1016"/>
      <c r="Y1234" s="1016"/>
      <c r="Z1234" s="1016"/>
    </row>
    <row r="1235" spans="17:26" s="1017" customFormat="1">
      <c r="Q1235" s="1016"/>
      <c r="R1235" s="1016"/>
      <c r="S1235" s="1016"/>
      <c r="Y1235" s="1016"/>
      <c r="Z1235" s="1016"/>
    </row>
    <row r="1236" spans="17:26" s="1017" customFormat="1">
      <c r="Q1236" s="1016"/>
      <c r="R1236" s="1016"/>
      <c r="S1236" s="1016"/>
      <c r="Y1236" s="1016"/>
      <c r="Z1236" s="1016"/>
    </row>
    <row r="1237" spans="17:26" s="1017" customFormat="1">
      <c r="Q1237" s="1016"/>
      <c r="R1237" s="1016"/>
      <c r="S1237" s="1016"/>
      <c r="Y1237" s="1016"/>
      <c r="Z1237" s="1016"/>
    </row>
    <row r="1238" spans="17:26" s="1017" customFormat="1">
      <c r="Q1238" s="1016"/>
      <c r="R1238" s="1016"/>
      <c r="S1238" s="1016"/>
      <c r="Y1238" s="1016"/>
      <c r="Z1238" s="1016"/>
    </row>
    <row r="1239" spans="17:26" s="1017" customFormat="1">
      <c r="Q1239" s="1016"/>
      <c r="R1239" s="1016"/>
      <c r="S1239" s="1016"/>
      <c r="Y1239" s="1016"/>
      <c r="Z1239" s="1016"/>
    </row>
    <row r="1240" spans="17:26" s="1017" customFormat="1">
      <c r="Q1240" s="1016"/>
      <c r="R1240" s="1016"/>
      <c r="S1240" s="1016"/>
      <c r="Y1240" s="1016"/>
      <c r="Z1240" s="1016"/>
    </row>
    <row r="1241" spans="17:26" s="1017" customFormat="1">
      <c r="Q1241" s="1016"/>
      <c r="R1241" s="1016"/>
      <c r="S1241" s="1016"/>
      <c r="Y1241" s="1016"/>
      <c r="Z1241" s="1016"/>
    </row>
    <row r="1242" spans="17:26" s="1017" customFormat="1">
      <c r="Q1242" s="1016"/>
      <c r="R1242" s="1016"/>
      <c r="S1242" s="1016"/>
      <c r="Y1242" s="1016"/>
      <c r="Z1242" s="1016"/>
    </row>
    <row r="1243" spans="17:26" s="1017" customFormat="1">
      <c r="Q1243" s="1016"/>
      <c r="R1243" s="1016"/>
      <c r="S1243" s="1016"/>
      <c r="Y1243" s="1016"/>
      <c r="Z1243" s="1016"/>
    </row>
    <row r="1244" spans="17:26" s="1017" customFormat="1">
      <c r="Q1244" s="1016"/>
      <c r="R1244" s="1016"/>
      <c r="S1244" s="1016"/>
      <c r="Y1244" s="1016"/>
      <c r="Z1244" s="1016"/>
    </row>
    <row r="1245" spans="17:26" s="1017" customFormat="1">
      <c r="Q1245" s="1016"/>
      <c r="R1245" s="1016"/>
      <c r="S1245" s="1016"/>
      <c r="Y1245" s="1016"/>
      <c r="Z1245" s="1016"/>
    </row>
    <row r="1246" spans="17:26" s="1017" customFormat="1">
      <c r="Q1246" s="1016"/>
      <c r="R1246" s="1016"/>
      <c r="S1246" s="1016"/>
      <c r="Y1246" s="1016"/>
      <c r="Z1246" s="1016"/>
    </row>
    <row r="1247" spans="17:26" s="1017" customFormat="1">
      <c r="Q1247" s="1016"/>
      <c r="R1247" s="1016"/>
      <c r="S1247" s="1016"/>
      <c r="Y1247" s="1016"/>
      <c r="Z1247" s="1016"/>
    </row>
    <row r="1248" spans="17:26" s="1017" customFormat="1">
      <c r="Q1248" s="1016"/>
      <c r="R1248" s="1016"/>
      <c r="S1248" s="1016"/>
      <c r="Y1248" s="1016"/>
      <c r="Z1248" s="1016"/>
    </row>
    <row r="1249" spans="17:26" s="1017" customFormat="1">
      <c r="Q1249" s="1016"/>
      <c r="R1249" s="1016"/>
      <c r="S1249" s="1016"/>
      <c r="Y1249" s="1016"/>
      <c r="Z1249" s="1016"/>
    </row>
    <row r="1250" spans="17:26" s="1017" customFormat="1">
      <c r="Q1250" s="1016"/>
      <c r="R1250" s="1016"/>
      <c r="S1250" s="1016"/>
      <c r="Y1250" s="1016"/>
      <c r="Z1250" s="1016"/>
    </row>
    <row r="1251" spans="17:26" s="1017" customFormat="1">
      <c r="Q1251" s="1016"/>
      <c r="R1251" s="1016"/>
      <c r="S1251" s="1016"/>
      <c r="Y1251" s="1016"/>
      <c r="Z1251" s="1016"/>
    </row>
    <row r="1252" spans="17:26" s="1017" customFormat="1">
      <c r="Q1252" s="1016"/>
      <c r="R1252" s="1016"/>
      <c r="S1252" s="1016"/>
      <c r="Y1252" s="1016"/>
      <c r="Z1252" s="1016"/>
    </row>
    <row r="1253" spans="17:26" s="1017" customFormat="1">
      <c r="Q1253" s="1016"/>
      <c r="R1253" s="1016"/>
      <c r="S1253" s="1016"/>
      <c r="Y1253" s="1016"/>
      <c r="Z1253" s="1016"/>
    </row>
    <row r="1254" spans="17:26" s="1017" customFormat="1">
      <c r="Q1254" s="1016"/>
      <c r="R1254" s="1016"/>
      <c r="S1254" s="1016"/>
      <c r="Y1254" s="1016"/>
      <c r="Z1254" s="1016"/>
    </row>
    <row r="1255" spans="17:26" s="1017" customFormat="1">
      <c r="Q1255" s="1016"/>
      <c r="R1255" s="1016"/>
      <c r="S1255" s="1016"/>
      <c r="Y1255" s="1016"/>
      <c r="Z1255" s="1016"/>
    </row>
    <row r="1256" spans="17:26" s="1017" customFormat="1">
      <c r="Q1256" s="1016"/>
      <c r="R1256" s="1016"/>
      <c r="S1256" s="1016"/>
      <c r="Y1256" s="1016"/>
      <c r="Z1256" s="1016"/>
    </row>
    <row r="1257" spans="17:26" s="1017" customFormat="1">
      <c r="Q1257" s="1016"/>
      <c r="R1257" s="1016"/>
      <c r="S1257" s="1016"/>
      <c r="Y1257" s="1016"/>
      <c r="Z1257" s="1016"/>
    </row>
    <row r="1258" spans="17:26" s="1017" customFormat="1">
      <c r="Q1258" s="1016"/>
      <c r="R1258" s="1016"/>
      <c r="S1258" s="1016"/>
      <c r="Y1258" s="1016"/>
      <c r="Z1258" s="1016"/>
    </row>
    <row r="1259" spans="17:26" s="1017" customFormat="1">
      <c r="Q1259" s="1016"/>
      <c r="R1259" s="1016"/>
      <c r="S1259" s="1016"/>
      <c r="Y1259" s="1016"/>
      <c r="Z1259" s="1016"/>
    </row>
    <row r="1260" spans="17:26" s="1017" customFormat="1">
      <c r="Q1260" s="1016"/>
      <c r="R1260" s="1016"/>
      <c r="S1260" s="1016"/>
      <c r="Y1260" s="1016"/>
      <c r="Z1260" s="1016"/>
    </row>
    <row r="1261" spans="17:26" s="1017" customFormat="1">
      <c r="Q1261" s="1016"/>
      <c r="R1261" s="1016"/>
      <c r="S1261" s="1016"/>
      <c r="Y1261" s="1016"/>
      <c r="Z1261" s="1016"/>
    </row>
    <row r="1262" spans="17:26" s="1017" customFormat="1">
      <c r="Q1262" s="1016"/>
      <c r="R1262" s="1016"/>
      <c r="S1262" s="1016"/>
      <c r="Y1262" s="1016"/>
      <c r="Z1262" s="1016"/>
    </row>
    <row r="1263" spans="17:26" s="1017" customFormat="1">
      <c r="Q1263" s="1016"/>
      <c r="R1263" s="1016"/>
      <c r="S1263" s="1016"/>
      <c r="Y1263" s="1016"/>
      <c r="Z1263" s="1016"/>
    </row>
    <row r="1264" spans="17:26" s="1017" customFormat="1">
      <c r="Q1264" s="1016"/>
      <c r="R1264" s="1016"/>
      <c r="S1264" s="1016"/>
      <c r="Y1264" s="1016"/>
      <c r="Z1264" s="1016"/>
    </row>
    <row r="1265" spans="17:26" s="1017" customFormat="1">
      <c r="Q1265" s="1016"/>
      <c r="R1265" s="1016"/>
      <c r="S1265" s="1016"/>
      <c r="Y1265" s="1016"/>
      <c r="Z1265" s="1016"/>
    </row>
    <row r="1266" spans="17:26" s="1017" customFormat="1">
      <c r="Q1266" s="1016"/>
      <c r="R1266" s="1016"/>
      <c r="S1266" s="1016"/>
      <c r="Y1266" s="1016"/>
      <c r="Z1266" s="1016"/>
    </row>
    <row r="1267" spans="17:26" s="1017" customFormat="1">
      <c r="Q1267" s="1016"/>
      <c r="R1267" s="1016"/>
      <c r="S1267" s="1016"/>
      <c r="Y1267" s="1016"/>
      <c r="Z1267" s="1016"/>
    </row>
    <row r="1268" spans="17:26" s="1017" customFormat="1">
      <c r="Q1268" s="1016"/>
      <c r="R1268" s="1016"/>
      <c r="S1268" s="1016"/>
      <c r="Y1268" s="1016"/>
      <c r="Z1268" s="1016"/>
    </row>
    <row r="1269" spans="17:26" s="1017" customFormat="1">
      <c r="Q1269" s="1016"/>
      <c r="R1269" s="1016"/>
      <c r="S1269" s="1016"/>
      <c r="Y1269" s="1016"/>
      <c r="Z1269" s="1016"/>
    </row>
    <row r="1270" spans="17:26" s="1017" customFormat="1">
      <c r="Q1270" s="1016"/>
      <c r="R1270" s="1016"/>
      <c r="S1270" s="1016"/>
      <c r="Y1270" s="1016"/>
      <c r="Z1270" s="1016"/>
    </row>
    <row r="1271" spans="17:26" s="1017" customFormat="1">
      <c r="Q1271" s="1016"/>
      <c r="R1271" s="1016"/>
      <c r="S1271" s="1016"/>
      <c r="Y1271" s="1016"/>
      <c r="Z1271" s="1016"/>
    </row>
    <row r="1272" spans="17:26" s="1017" customFormat="1">
      <c r="Q1272" s="1016"/>
      <c r="R1272" s="1016"/>
      <c r="S1272" s="1016"/>
      <c r="Y1272" s="1016"/>
      <c r="Z1272" s="1016"/>
    </row>
    <row r="1273" spans="17:26" s="1017" customFormat="1">
      <c r="Q1273" s="1016"/>
      <c r="R1273" s="1016"/>
      <c r="S1273" s="1016"/>
      <c r="Y1273" s="1016"/>
      <c r="Z1273" s="1016"/>
    </row>
    <row r="1274" spans="17:26" s="1017" customFormat="1">
      <c r="Q1274" s="1016"/>
      <c r="R1274" s="1016"/>
      <c r="S1274" s="1016"/>
      <c r="Y1274" s="1016"/>
      <c r="Z1274" s="1016"/>
    </row>
    <row r="1275" spans="17:26" s="1017" customFormat="1">
      <c r="Q1275" s="1016"/>
      <c r="R1275" s="1016"/>
      <c r="S1275" s="1016"/>
      <c r="Y1275" s="1016"/>
      <c r="Z1275" s="1016"/>
    </row>
    <row r="1276" spans="17:26" s="1017" customFormat="1">
      <c r="Q1276" s="1016"/>
      <c r="R1276" s="1016"/>
      <c r="S1276" s="1016"/>
      <c r="Y1276" s="1016"/>
      <c r="Z1276" s="1016"/>
    </row>
    <row r="1277" spans="17:26" s="1017" customFormat="1">
      <c r="Q1277" s="1016"/>
      <c r="R1277" s="1016"/>
      <c r="S1277" s="1016"/>
      <c r="Y1277" s="1016"/>
      <c r="Z1277" s="1016"/>
    </row>
    <row r="1278" spans="17:26" s="1017" customFormat="1">
      <c r="Q1278" s="1016"/>
      <c r="R1278" s="1016"/>
      <c r="S1278" s="1016"/>
      <c r="Y1278" s="1016"/>
      <c r="Z1278" s="1016"/>
    </row>
    <row r="1279" spans="17:26" s="1017" customFormat="1">
      <c r="Q1279" s="1016"/>
      <c r="R1279" s="1016"/>
      <c r="S1279" s="1016"/>
      <c r="Y1279" s="1016"/>
      <c r="Z1279" s="1016"/>
    </row>
    <row r="1280" spans="17:26" s="1017" customFormat="1">
      <c r="Q1280" s="1016"/>
      <c r="R1280" s="1016"/>
      <c r="S1280" s="1016"/>
      <c r="Y1280" s="1016"/>
      <c r="Z1280" s="1016"/>
    </row>
    <row r="1281" spans="17:26" s="1017" customFormat="1">
      <c r="Q1281" s="1016"/>
      <c r="R1281" s="1016"/>
      <c r="S1281" s="1016"/>
      <c r="Y1281" s="1016"/>
      <c r="Z1281" s="1016"/>
    </row>
    <row r="1282" spans="17:26" s="1017" customFormat="1">
      <c r="Q1282" s="1016"/>
      <c r="R1282" s="1016"/>
      <c r="S1282" s="1016"/>
      <c r="Y1282" s="1016"/>
      <c r="Z1282" s="1016"/>
    </row>
    <row r="1283" spans="17:26" s="1017" customFormat="1">
      <c r="Q1283" s="1016"/>
      <c r="R1283" s="1016"/>
      <c r="S1283" s="1016"/>
      <c r="Y1283" s="1016"/>
      <c r="Z1283" s="1016"/>
    </row>
    <row r="1284" spans="17:26" s="1017" customFormat="1">
      <c r="Q1284" s="1016"/>
      <c r="R1284" s="1016"/>
      <c r="S1284" s="1016"/>
      <c r="Y1284" s="1016"/>
      <c r="Z1284" s="1016"/>
    </row>
    <row r="1285" spans="17:26" s="1017" customFormat="1">
      <c r="Q1285" s="1016"/>
      <c r="R1285" s="1016"/>
      <c r="S1285" s="1016"/>
      <c r="Y1285" s="1016"/>
      <c r="Z1285" s="1016"/>
    </row>
    <row r="1286" spans="17:26" s="1017" customFormat="1">
      <c r="Q1286" s="1016"/>
      <c r="R1286" s="1016"/>
      <c r="S1286" s="1016"/>
      <c r="Y1286" s="1016"/>
      <c r="Z1286" s="1016"/>
    </row>
    <row r="1287" spans="17:26" s="1017" customFormat="1">
      <c r="Q1287" s="1016"/>
      <c r="R1287" s="1016"/>
      <c r="S1287" s="1016"/>
      <c r="Y1287" s="1016"/>
      <c r="Z1287" s="1016"/>
    </row>
    <row r="1288" spans="17:26" s="1017" customFormat="1">
      <c r="Q1288" s="1016"/>
      <c r="R1288" s="1016"/>
      <c r="S1288" s="1016"/>
      <c r="Y1288" s="1016"/>
      <c r="Z1288" s="1016"/>
    </row>
    <row r="1289" spans="17:26" s="1017" customFormat="1">
      <c r="Q1289" s="1016"/>
      <c r="R1289" s="1016"/>
      <c r="S1289" s="1016"/>
      <c r="Y1289" s="1016"/>
      <c r="Z1289" s="1016"/>
    </row>
    <row r="1290" spans="17:26" s="1017" customFormat="1">
      <c r="Q1290" s="1016"/>
      <c r="R1290" s="1016"/>
      <c r="S1290" s="1016"/>
      <c r="Y1290" s="1016"/>
      <c r="Z1290" s="1016"/>
    </row>
    <row r="1291" spans="17:26" s="1017" customFormat="1">
      <c r="Q1291" s="1016"/>
      <c r="R1291" s="1016"/>
      <c r="S1291" s="1016"/>
      <c r="Y1291" s="1016"/>
      <c r="Z1291" s="1016"/>
    </row>
    <row r="1292" spans="17:26" s="1017" customFormat="1">
      <c r="Q1292" s="1016"/>
      <c r="R1292" s="1016"/>
      <c r="S1292" s="1016"/>
      <c r="Y1292" s="1016"/>
      <c r="Z1292" s="1016"/>
    </row>
    <row r="1293" spans="17:26" s="1017" customFormat="1">
      <c r="Q1293" s="1016"/>
      <c r="R1293" s="1016"/>
      <c r="S1293" s="1016"/>
      <c r="Y1293" s="1016"/>
      <c r="Z1293" s="1016"/>
    </row>
    <row r="1294" spans="17:26" s="1017" customFormat="1">
      <c r="Q1294" s="1016"/>
      <c r="R1294" s="1016"/>
      <c r="S1294" s="1016"/>
      <c r="Y1294" s="1016"/>
      <c r="Z1294" s="1016"/>
    </row>
    <row r="1295" spans="17:26" s="1017" customFormat="1">
      <c r="Q1295" s="1016"/>
      <c r="R1295" s="1016"/>
      <c r="S1295" s="1016"/>
      <c r="Y1295" s="1016"/>
      <c r="Z1295" s="1016"/>
    </row>
    <row r="1296" spans="17:26" s="1017" customFormat="1">
      <c r="Q1296" s="1016"/>
      <c r="R1296" s="1016"/>
      <c r="S1296" s="1016"/>
      <c r="Y1296" s="1016"/>
      <c r="Z1296" s="1016"/>
    </row>
    <row r="1297" spans="17:26" s="1017" customFormat="1">
      <c r="Q1297" s="1016"/>
      <c r="R1297" s="1016"/>
      <c r="S1297" s="1016"/>
      <c r="Y1297" s="1016"/>
      <c r="Z1297" s="1016"/>
    </row>
    <row r="1298" spans="17:26" s="1017" customFormat="1">
      <c r="Q1298" s="1016"/>
      <c r="R1298" s="1016"/>
      <c r="S1298" s="1016"/>
      <c r="Y1298" s="1016"/>
      <c r="Z1298" s="1016"/>
    </row>
    <row r="1299" spans="17:26" s="1017" customFormat="1">
      <c r="Q1299" s="1016"/>
      <c r="R1299" s="1016"/>
      <c r="S1299" s="1016"/>
      <c r="Y1299" s="1016"/>
      <c r="Z1299" s="1016"/>
    </row>
    <row r="1300" spans="17:26" s="1017" customFormat="1">
      <c r="Q1300" s="1016"/>
      <c r="R1300" s="1016"/>
      <c r="S1300" s="1016"/>
      <c r="Y1300" s="1016"/>
      <c r="Z1300" s="1016"/>
    </row>
    <row r="1301" spans="17:26" s="1017" customFormat="1">
      <c r="Q1301" s="1016"/>
      <c r="R1301" s="1016"/>
      <c r="S1301" s="1016"/>
      <c r="Y1301" s="1016"/>
      <c r="Z1301" s="1016"/>
    </row>
    <row r="1302" spans="17:26" s="1017" customFormat="1">
      <c r="Q1302" s="1016"/>
      <c r="R1302" s="1016"/>
      <c r="S1302" s="1016"/>
      <c r="Y1302" s="1016"/>
      <c r="Z1302" s="1016"/>
    </row>
    <row r="1303" spans="17:26" s="1017" customFormat="1">
      <c r="Q1303" s="1016"/>
      <c r="R1303" s="1016"/>
      <c r="S1303" s="1016"/>
      <c r="Y1303" s="1016"/>
      <c r="Z1303" s="1016"/>
    </row>
    <row r="1304" spans="17:26" s="1017" customFormat="1">
      <c r="Q1304" s="1016"/>
      <c r="R1304" s="1016"/>
      <c r="S1304" s="1016"/>
      <c r="Y1304" s="1016"/>
      <c r="Z1304" s="1016"/>
    </row>
    <row r="1305" spans="17:26" s="1017" customFormat="1">
      <c r="Q1305" s="1016"/>
      <c r="R1305" s="1016"/>
      <c r="S1305" s="1016"/>
      <c r="Y1305" s="1016"/>
      <c r="Z1305" s="1016"/>
    </row>
    <row r="1306" spans="17:26" s="1017" customFormat="1">
      <c r="Q1306" s="1016"/>
      <c r="R1306" s="1016"/>
      <c r="S1306" s="1016"/>
      <c r="Y1306" s="1016"/>
      <c r="Z1306" s="1016"/>
    </row>
    <row r="1307" spans="17:26" s="1017" customFormat="1">
      <c r="Q1307" s="1016"/>
      <c r="R1307" s="1016"/>
      <c r="S1307" s="1016"/>
      <c r="Y1307" s="1016"/>
      <c r="Z1307" s="1016"/>
    </row>
    <row r="1308" spans="17:26" s="1017" customFormat="1">
      <c r="Q1308" s="1016"/>
      <c r="R1308" s="1016"/>
      <c r="S1308" s="1016"/>
      <c r="Y1308" s="1016"/>
      <c r="Z1308" s="1016"/>
    </row>
    <row r="1309" spans="17:26" s="1017" customFormat="1">
      <c r="Q1309" s="1016"/>
      <c r="R1309" s="1016"/>
      <c r="S1309" s="1016"/>
      <c r="Y1309" s="1016"/>
      <c r="Z1309" s="1016"/>
    </row>
    <row r="1310" spans="17:26" s="1017" customFormat="1">
      <c r="Q1310" s="1016"/>
      <c r="R1310" s="1016"/>
      <c r="S1310" s="1016"/>
      <c r="Y1310" s="1016"/>
      <c r="Z1310" s="1016"/>
    </row>
    <row r="1311" spans="17:26" s="1017" customFormat="1">
      <c r="Q1311" s="1016"/>
      <c r="R1311" s="1016"/>
      <c r="S1311" s="1016"/>
      <c r="Y1311" s="1016"/>
      <c r="Z1311" s="1016"/>
    </row>
    <row r="1312" spans="17:26" s="1017" customFormat="1">
      <c r="Q1312" s="1016"/>
      <c r="R1312" s="1016"/>
      <c r="S1312" s="1016"/>
      <c r="Y1312" s="1016"/>
      <c r="Z1312" s="1016"/>
    </row>
    <row r="1313" spans="17:26" s="1017" customFormat="1">
      <c r="Q1313" s="1016"/>
      <c r="R1313" s="1016"/>
      <c r="S1313" s="1016"/>
      <c r="Y1313" s="1016"/>
      <c r="Z1313" s="1016"/>
    </row>
    <row r="1314" spans="17:26" s="1017" customFormat="1">
      <c r="Q1314" s="1016"/>
      <c r="R1314" s="1016"/>
      <c r="S1314" s="1016"/>
      <c r="Y1314" s="1016"/>
      <c r="Z1314" s="1016"/>
    </row>
    <row r="1315" spans="17:26" s="1017" customFormat="1">
      <c r="Q1315" s="1016"/>
      <c r="R1315" s="1016"/>
      <c r="S1315" s="1016"/>
      <c r="Y1315" s="1016"/>
      <c r="Z1315" s="1016"/>
    </row>
    <row r="1316" spans="17:26" s="1017" customFormat="1">
      <c r="Q1316" s="1016"/>
      <c r="R1316" s="1016"/>
      <c r="S1316" s="1016"/>
      <c r="Y1316" s="1016"/>
      <c r="Z1316" s="1016"/>
    </row>
    <row r="1317" spans="17:26" s="1017" customFormat="1">
      <c r="Q1317" s="1016"/>
      <c r="R1317" s="1016"/>
      <c r="S1317" s="1016"/>
      <c r="Y1317" s="1016"/>
      <c r="Z1317" s="1016"/>
    </row>
    <row r="1318" spans="17:26" s="1017" customFormat="1">
      <c r="Q1318" s="1016"/>
      <c r="R1318" s="1016"/>
      <c r="S1318" s="1016"/>
      <c r="Y1318" s="1016"/>
      <c r="Z1318" s="1016"/>
    </row>
    <row r="1319" spans="17:26" s="1017" customFormat="1">
      <c r="Q1319" s="1016"/>
      <c r="R1319" s="1016"/>
      <c r="S1319" s="1016"/>
      <c r="Y1319" s="1016"/>
      <c r="Z1319" s="1016"/>
    </row>
    <row r="1320" spans="17:26" s="1017" customFormat="1">
      <c r="Q1320" s="1016"/>
      <c r="R1320" s="1016"/>
      <c r="S1320" s="1016"/>
      <c r="Y1320" s="1016"/>
      <c r="Z1320" s="1016"/>
    </row>
    <row r="1321" spans="17:26" s="1017" customFormat="1">
      <c r="Q1321" s="1016"/>
      <c r="R1321" s="1016"/>
      <c r="S1321" s="1016"/>
      <c r="Y1321" s="1016"/>
      <c r="Z1321" s="1016"/>
    </row>
    <row r="1322" spans="17:26" s="1017" customFormat="1">
      <c r="Q1322" s="1016"/>
      <c r="R1322" s="1016"/>
      <c r="S1322" s="1016"/>
      <c r="Y1322" s="1016"/>
      <c r="Z1322" s="1016"/>
    </row>
    <row r="1323" spans="17:26" s="1017" customFormat="1">
      <c r="Q1323" s="1016"/>
      <c r="R1323" s="1016"/>
      <c r="S1323" s="1016"/>
      <c r="Y1323" s="1016"/>
      <c r="Z1323" s="1016"/>
    </row>
    <row r="1324" spans="17:26" s="1017" customFormat="1">
      <c r="Q1324" s="1016"/>
      <c r="R1324" s="1016"/>
      <c r="S1324" s="1016"/>
      <c r="Y1324" s="1016"/>
      <c r="Z1324" s="1016"/>
    </row>
    <row r="1325" spans="17:26" s="1017" customFormat="1">
      <c r="Q1325" s="1016"/>
      <c r="R1325" s="1016"/>
      <c r="S1325" s="1016"/>
      <c r="Y1325" s="1016"/>
      <c r="Z1325" s="1016"/>
    </row>
    <row r="1326" spans="17:26" s="1017" customFormat="1">
      <c r="Q1326" s="1016"/>
      <c r="R1326" s="1016"/>
      <c r="S1326" s="1016"/>
      <c r="Y1326" s="1016"/>
      <c r="Z1326" s="1016"/>
    </row>
    <row r="1327" spans="17:26" s="1017" customFormat="1">
      <c r="Q1327" s="1016"/>
      <c r="R1327" s="1016"/>
      <c r="S1327" s="1016"/>
      <c r="Y1327" s="1016"/>
      <c r="Z1327" s="1016"/>
    </row>
    <row r="1328" spans="17:26" s="1017" customFormat="1">
      <c r="Q1328" s="1016"/>
      <c r="R1328" s="1016"/>
      <c r="S1328" s="1016"/>
      <c r="Y1328" s="1016"/>
      <c r="Z1328" s="1016"/>
    </row>
    <row r="1329" spans="17:26" s="1017" customFormat="1">
      <c r="Q1329" s="1016"/>
      <c r="R1329" s="1016"/>
      <c r="S1329" s="1016"/>
      <c r="Y1329" s="1016"/>
      <c r="Z1329" s="1016"/>
    </row>
    <row r="1330" spans="17:26" s="1017" customFormat="1">
      <c r="Q1330" s="1016"/>
      <c r="R1330" s="1016"/>
      <c r="S1330" s="1016"/>
      <c r="Y1330" s="1016"/>
      <c r="Z1330" s="1016"/>
    </row>
    <row r="1331" spans="17:26" s="1017" customFormat="1">
      <c r="Q1331" s="1016"/>
      <c r="R1331" s="1016"/>
      <c r="S1331" s="1016"/>
      <c r="Y1331" s="1016"/>
      <c r="Z1331" s="1016"/>
    </row>
    <row r="1332" spans="17:26" s="1017" customFormat="1">
      <c r="Q1332" s="1016"/>
      <c r="R1332" s="1016"/>
      <c r="S1332" s="1016"/>
      <c r="Y1332" s="1016"/>
      <c r="Z1332" s="1016"/>
    </row>
    <row r="1333" spans="17:26" s="1017" customFormat="1">
      <c r="Q1333" s="1016"/>
      <c r="R1333" s="1016"/>
      <c r="S1333" s="1016"/>
      <c r="Y1333" s="1016"/>
      <c r="Z1333" s="1016"/>
    </row>
    <row r="1334" spans="17:26" s="1017" customFormat="1">
      <c r="Q1334" s="1016"/>
      <c r="R1334" s="1016"/>
      <c r="S1334" s="1016"/>
      <c r="Y1334" s="1016"/>
      <c r="Z1334" s="1016"/>
    </row>
    <row r="1335" spans="17:26" s="1017" customFormat="1">
      <c r="Q1335" s="1016"/>
      <c r="R1335" s="1016"/>
      <c r="S1335" s="1016"/>
      <c r="Y1335" s="1016"/>
      <c r="Z1335" s="1016"/>
    </row>
    <row r="1336" spans="17:26" s="1017" customFormat="1">
      <c r="Q1336" s="1016"/>
      <c r="R1336" s="1016"/>
      <c r="S1336" s="1016"/>
      <c r="Y1336" s="1016"/>
      <c r="Z1336" s="1016"/>
    </row>
    <row r="1337" spans="17:26" s="1017" customFormat="1">
      <c r="Q1337" s="1016"/>
      <c r="R1337" s="1016"/>
      <c r="S1337" s="1016"/>
      <c r="Y1337" s="1016"/>
      <c r="Z1337" s="1016"/>
    </row>
    <row r="1338" spans="17:26" s="1017" customFormat="1">
      <c r="Q1338" s="1016"/>
      <c r="R1338" s="1016"/>
      <c r="S1338" s="1016"/>
      <c r="Y1338" s="1016"/>
      <c r="Z1338" s="1016"/>
    </row>
    <row r="1339" spans="17:26" s="1017" customFormat="1">
      <c r="Q1339" s="1016"/>
      <c r="R1339" s="1016"/>
      <c r="S1339" s="1016"/>
      <c r="Y1339" s="1016"/>
      <c r="Z1339" s="1016"/>
    </row>
    <row r="1340" spans="17:26" s="1017" customFormat="1">
      <c r="Q1340" s="1016"/>
      <c r="R1340" s="1016"/>
      <c r="S1340" s="1016"/>
      <c r="Y1340" s="1016"/>
      <c r="Z1340" s="1016"/>
    </row>
    <row r="1341" spans="17:26" s="1017" customFormat="1">
      <c r="Q1341" s="1016"/>
      <c r="R1341" s="1016"/>
      <c r="S1341" s="1016"/>
      <c r="Y1341" s="1016"/>
      <c r="Z1341" s="1016"/>
    </row>
    <row r="1342" spans="17:26" s="1017" customFormat="1">
      <c r="Q1342" s="1016"/>
      <c r="R1342" s="1016"/>
      <c r="S1342" s="1016"/>
      <c r="Y1342" s="1016"/>
      <c r="Z1342" s="1016"/>
    </row>
    <row r="1343" spans="17:26" s="1017" customFormat="1">
      <c r="Q1343" s="1016"/>
      <c r="R1343" s="1016"/>
      <c r="S1343" s="1016"/>
      <c r="Y1343" s="1016"/>
      <c r="Z1343" s="1016"/>
    </row>
    <row r="1344" spans="17:26" s="1017" customFormat="1">
      <c r="Q1344" s="1016"/>
      <c r="R1344" s="1016"/>
      <c r="S1344" s="1016"/>
      <c r="Y1344" s="1016"/>
      <c r="Z1344" s="1016"/>
    </row>
    <row r="1345" spans="17:26" s="1017" customFormat="1">
      <c r="Q1345" s="1016"/>
      <c r="R1345" s="1016"/>
      <c r="S1345" s="1016"/>
      <c r="Y1345" s="1016"/>
      <c r="Z1345" s="1016"/>
    </row>
    <row r="1346" spans="17:26" s="1017" customFormat="1">
      <c r="Q1346" s="1016"/>
      <c r="R1346" s="1016"/>
      <c r="S1346" s="1016"/>
      <c r="Y1346" s="1016"/>
      <c r="Z1346" s="1016"/>
    </row>
    <row r="1347" spans="17:26" s="1017" customFormat="1">
      <c r="Q1347" s="1016"/>
      <c r="R1347" s="1016"/>
      <c r="S1347" s="1016"/>
      <c r="Y1347" s="1016"/>
      <c r="Z1347" s="1016"/>
    </row>
    <row r="1348" spans="17:26" s="1017" customFormat="1">
      <c r="Q1348" s="1016"/>
      <c r="R1348" s="1016"/>
      <c r="S1348" s="1016"/>
      <c r="Y1348" s="1016"/>
      <c r="Z1348" s="1016"/>
    </row>
    <row r="1349" spans="17:26" s="1017" customFormat="1">
      <c r="Q1349" s="1016"/>
      <c r="R1349" s="1016"/>
      <c r="S1349" s="1016"/>
      <c r="Y1349" s="1016"/>
      <c r="Z1349" s="1016"/>
    </row>
    <row r="1350" spans="17:26" s="1017" customFormat="1">
      <c r="Q1350" s="1016"/>
      <c r="R1350" s="1016"/>
      <c r="S1350" s="1016"/>
      <c r="Y1350" s="1016"/>
      <c r="Z1350" s="1016"/>
    </row>
    <row r="1351" spans="17:26" s="1017" customFormat="1">
      <c r="Q1351" s="1016"/>
      <c r="R1351" s="1016"/>
      <c r="S1351" s="1016"/>
      <c r="Y1351" s="1016"/>
      <c r="Z1351" s="1016"/>
    </row>
    <row r="1352" spans="17:26" s="1017" customFormat="1">
      <c r="Q1352" s="1016"/>
      <c r="R1352" s="1016"/>
      <c r="S1352" s="1016"/>
      <c r="Y1352" s="1016"/>
      <c r="Z1352" s="1016"/>
    </row>
    <row r="1353" spans="17:26" s="1017" customFormat="1">
      <c r="Q1353" s="1016"/>
      <c r="R1353" s="1016"/>
      <c r="S1353" s="1016"/>
      <c r="Y1353" s="1016"/>
      <c r="Z1353" s="1016"/>
    </row>
    <row r="1354" spans="17:26" s="1017" customFormat="1">
      <c r="Q1354" s="1016"/>
      <c r="R1354" s="1016"/>
      <c r="S1354" s="1016"/>
      <c r="Y1354" s="1016"/>
      <c r="Z1354" s="1016"/>
    </row>
    <row r="1355" spans="17:26" s="1017" customFormat="1">
      <c r="Q1355" s="1016"/>
      <c r="R1355" s="1016"/>
      <c r="S1355" s="1016"/>
      <c r="Y1355" s="1016"/>
      <c r="Z1355" s="1016"/>
    </row>
    <row r="1356" spans="17:26" s="1017" customFormat="1">
      <c r="Q1356" s="1016"/>
      <c r="R1356" s="1016"/>
      <c r="S1356" s="1016"/>
      <c r="Y1356" s="1016"/>
      <c r="Z1356" s="1016"/>
    </row>
    <row r="1357" spans="17:26" s="1017" customFormat="1">
      <c r="Q1357" s="1016"/>
      <c r="R1357" s="1016"/>
      <c r="S1357" s="1016"/>
      <c r="Y1357" s="1016"/>
      <c r="Z1357" s="1016"/>
    </row>
    <row r="1358" spans="17:26" s="1017" customFormat="1">
      <c r="Q1358" s="1016"/>
      <c r="R1358" s="1016"/>
      <c r="S1358" s="1016"/>
      <c r="Y1358" s="1016"/>
      <c r="Z1358" s="1016"/>
    </row>
    <row r="1359" spans="17:26" s="1017" customFormat="1">
      <c r="Q1359" s="1016"/>
      <c r="R1359" s="1016"/>
      <c r="S1359" s="1016"/>
      <c r="Y1359" s="1016"/>
      <c r="Z1359" s="1016"/>
    </row>
    <row r="1360" spans="17:26" s="1017" customFormat="1">
      <c r="Q1360" s="1016"/>
      <c r="R1360" s="1016"/>
      <c r="S1360" s="1016"/>
      <c r="Y1360" s="1016"/>
      <c r="Z1360" s="1016"/>
    </row>
    <row r="1361" spans="17:26" s="1017" customFormat="1">
      <c r="Q1361" s="1016"/>
      <c r="R1361" s="1016"/>
      <c r="S1361" s="1016"/>
      <c r="Y1361" s="1016"/>
      <c r="Z1361" s="1016"/>
    </row>
    <row r="1362" spans="17:26" s="1017" customFormat="1">
      <c r="Q1362" s="1016"/>
      <c r="R1362" s="1016"/>
      <c r="S1362" s="1016"/>
      <c r="Y1362" s="1016"/>
      <c r="Z1362" s="1016"/>
    </row>
    <row r="1363" spans="17:26" s="1017" customFormat="1">
      <c r="Q1363" s="1016"/>
      <c r="R1363" s="1016"/>
      <c r="S1363" s="1016"/>
      <c r="Y1363" s="1016"/>
      <c r="Z1363" s="1016"/>
    </row>
    <row r="1364" spans="17:26" s="1017" customFormat="1">
      <c r="Q1364" s="1016"/>
      <c r="R1364" s="1016"/>
      <c r="S1364" s="1016"/>
      <c r="Y1364" s="1016"/>
      <c r="Z1364" s="1016"/>
    </row>
    <row r="1365" spans="17:26" s="1017" customFormat="1">
      <c r="Q1365" s="1016"/>
      <c r="R1365" s="1016"/>
      <c r="S1365" s="1016"/>
      <c r="Y1365" s="1016"/>
      <c r="Z1365" s="1016"/>
    </row>
    <row r="1366" spans="17:26" s="1017" customFormat="1">
      <c r="Q1366" s="1016"/>
      <c r="R1366" s="1016"/>
      <c r="S1366" s="1016"/>
      <c r="Y1366" s="1016"/>
      <c r="Z1366" s="1016"/>
    </row>
    <row r="1367" spans="17:26" s="1017" customFormat="1">
      <c r="Q1367" s="1016"/>
      <c r="R1367" s="1016"/>
      <c r="S1367" s="1016"/>
      <c r="Y1367" s="1016"/>
      <c r="Z1367" s="1016"/>
    </row>
    <row r="1368" spans="17:26" s="1017" customFormat="1">
      <c r="Q1368" s="1016"/>
      <c r="R1368" s="1016"/>
      <c r="S1368" s="1016"/>
      <c r="Y1368" s="1016"/>
      <c r="Z1368" s="1016"/>
    </row>
    <row r="1369" spans="17:26" s="1017" customFormat="1">
      <c r="Q1369" s="1016"/>
      <c r="R1369" s="1016"/>
      <c r="S1369" s="1016"/>
      <c r="Y1369" s="1016"/>
      <c r="Z1369" s="1016"/>
    </row>
    <row r="1370" spans="17:26" s="1017" customFormat="1">
      <c r="Q1370" s="1016"/>
      <c r="R1370" s="1016"/>
      <c r="S1370" s="1016"/>
      <c r="Y1370" s="1016"/>
      <c r="Z1370" s="1016"/>
    </row>
    <row r="1371" spans="17:26" s="1017" customFormat="1">
      <c r="Q1371" s="1016"/>
      <c r="R1371" s="1016"/>
      <c r="S1371" s="1016"/>
      <c r="Y1371" s="1016"/>
      <c r="Z1371" s="1016"/>
    </row>
    <row r="1372" spans="17:26" s="1017" customFormat="1">
      <c r="Q1372" s="1016"/>
      <c r="R1372" s="1016"/>
      <c r="S1372" s="1016"/>
      <c r="Y1372" s="1016"/>
      <c r="Z1372" s="1016"/>
    </row>
    <row r="1373" spans="17:26" s="1017" customFormat="1">
      <c r="Q1373" s="1016"/>
      <c r="R1373" s="1016"/>
      <c r="S1373" s="1016"/>
      <c r="Y1373" s="1016"/>
      <c r="Z1373" s="1016"/>
    </row>
    <row r="1374" spans="17:26" s="1017" customFormat="1">
      <c r="Q1374" s="1016"/>
      <c r="R1374" s="1016"/>
      <c r="S1374" s="1016"/>
      <c r="Y1374" s="1016"/>
      <c r="Z1374" s="1016"/>
    </row>
    <row r="1375" spans="17:26" s="1017" customFormat="1">
      <c r="Q1375" s="1016"/>
      <c r="R1375" s="1016"/>
      <c r="S1375" s="1016"/>
      <c r="Y1375" s="1016"/>
      <c r="Z1375" s="1016"/>
    </row>
    <row r="1376" spans="17:26" s="1017" customFormat="1">
      <c r="Q1376" s="1016"/>
      <c r="R1376" s="1016"/>
      <c r="S1376" s="1016"/>
      <c r="Y1376" s="1016"/>
      <c r="Z1376" s="1016"/>
    </row>
    <row r="1377" spans="17:26" s="1017" customFormat="1">
      <c r="Q1377" s="1016"/>
      <c r="R1377" s="1016"/>
      <c r="S1377" s="1016"/>
      <c r="Y1377" s="1016"/>
      <c r="Z1377" s="1016"/>
    </row>
    <row r="1378" spans="17:26" s="1017" customFormat="1">
      <c r="Q1378" s="1016"/>
      <c r="R1378" s="1016"/>
      <c r="S1378" s="1016"/>
      <c r="Y1378" s="1016"/>
      <c r="Z1378" s="1016"/>
    </row>
    <row r="1379" spans="17:26" s="1017" customFormat="1">
      <c r="Q1379" s="1016"/>
      <c r="R1379" s="1016"/>
      <c r="S1379" s="1016"/>
      <c r="Y1379" s="1016"/>
      <c r="Z1379" s="1016"/>
    </row>
    <row r="1380" spans="17:26" s="1017" customFormat="1">
      <c r="Q1380" s="1016"/>
      <c r="R1380" s="1016"/>
      <c r="S1380" s="1016"/>
      <c r="Y1380" s="1016"/>
      <c r="Z1380" s="1016"/>
    </row>
    <row r="1381" spans="17:26" s="1017" customFormat="1">
      <c r="Q1381" s="1016"/>
      <c r="R1381" s="1016"/>
      <c r="S1381" s="1016"/>
      <c r="Y1381" s="1016"/>
      <c r="Z1381" s="1016"/>
    </row>
    <row r="1382" spans="17:26" s="1017" customFormat="1">
      <c r="Q1382" s="1016"/>
      <c r="R1382" s="1016"/>
      <c r="S1382" s="1016"/>
      <c r="Y1382" s="1016"/>
      <c r="Z1382" s="1016"/>
    </row>
    <row r="1383" spans="17:26" s="1017" customFormat="1">
      <c r="Q1383" s="1016"/>
      <c r="R1383" s="1016"/>
      <c r="S1383" s="1016"/>
      <c r="Y1383" s="1016"/>
      <c r="Z1383" s="1016"/>
    </row>
    <row r="1384" spans="17:26" s="1017" customFormat="1">
      <c r="Q1384" s="1016"/>
      <c r="R1384" s="1016"/>
      <c r="S1384" s="1016"/>
      <c r="Y1384" s="1016"/>
      <c r="Z1384" s="1016"/>
    </row>
    <row r="1385" spans="17:26" s="1017" customFormat="1">
      <c r="Q1385" s="1016"/>
      <c r="R1385" s="1016"/>
      <c r="S1385" s="1016"/>
      <c r="Y1385" s="1016"/>
      <c r="Z1385" s="1016"/>
    </row>
    <row r="1386" spans="17:26" s="1017" customFormat="1">
      <c r="Q1386" s="1016"/>
      <c r="R1386" s="1016"/>
      <c r="S1386" s="1016"/>
      <c r="Y1386" s="1016"/>
      <c r="Z1386" s="1016"/>
    </row>
    <row r="1387" spans="17:26" s="1017" customFormat="1">
      <c r="Q1387" s="1016"/>
      <c r="R1387" s="1016"/>
      <c r="S1387" s="1016"/>
      <c r="Y1387" s="1016"/>
      <c r="Z1387" s="1016"/>
    </row>
    <row r="1388" spans="17:26" s="1017" customFormat="1">
      <c r="Q1388" s="1016"/>
      <c r="R1388" s="1016"/>
      <c r="S1388" s="1016"/>
      <c r="Y1388" s="1016"/>
      <c r="Z1388" s="1016"/>
    </row>
    <row r="1389" spans="17:26" s="1017" customFormat="1">
      <c r="Q1389" s="1016"/>
      <c r="R1389" s="1016"/>
      <c r="S1389" s="1016"/>
      <c r="Y1389" s="1016"/>
      <c r="Z1389" s="1016"/>
    </row>
    <row r="1390" spans="17:26" s="1017" customFormat="1">
      <c r="Q1390" s="1016"/>
      <c r="R1390" s="1016"/>
      <c r="S1390" s="1016"/>
      <c r="Y1390" s="1016"/>
      <c r="Z1390" s="1016"/>
    </row>
    <row r="1391" spans="17:26" s="1017" customFormat="1">
      <c r="Q1391" s="1016"/>
      <c r="R1391" s="1016"/>
      <c r="S1391" s="1016"/>
      <c r="Y1391" s="1016"/>
      <c r="Z1391" s="1016"/>
    </row>
    <row r="1392" spans="17:26" s="1017" customFormat="1">
      <c r="Q1392" s="1016"/>
      <c r="R1392" s="1016"/>
      <c r="S1392" s="1016"/>
      <c r="Y1392" s="1016"/>
      <c r="Z1392" s="1016"/>
    </row>
    <row r="1393" spans="17:26" s="1017" customFormat="1">
      <c r="Q1393" s="1016"/>
      <c r="R1393" s="1016"/>
      <c r="S1393" s="1016"/>
      <c r="Y1393" s="1016"/>
      <c r="Z1393" s="1016"/>
    </row>
    <row r="1394" spans="17:26" s="1017" customFormat="1">
      <c r="Q1394" s="1016"/>
      <c r="R1394" s="1016"/>
      <c r="S1394" s="1016"/>
      <c r="Y1394" s="1016"/>
      <c r="Z1394" s="1016"/>
    </row>
    <row r="1395" spans="17:26" s="1017" customFormat="1">
      <c r="Q1395" s="1016"/>
      <c r="R1395" s="1016"/>
      <c r="S1395" s="1016"/>
      <c r="Y1395" s="1016"/>
      <c r="Z1395" s="1016"/>
    </row>
    <row r="1396" spans="17:26" s="1017" customFormat="1">
      <c r="Q1396" s="1016"/>
      <c r="R1396" s="1016"/>
      <c r="S1396" s="1016"/>
      <c r="Y1396" s="1016"/>
      <c r="Z1396" s="1016"/>
    </row>
    <row r="1397" spans="17:26" s="1017" customFormat="1">
      <c r="Q1397" s="1016"/>
      <c r="R1397" s="1016"/>
      <c r="S1397" s="1016"/>
      <c r="Y1397" s="1016"/>
      <c r="Z1397" s="1016"/>
    </row>
    <row r="1398" spans="17:26" s="1017" customFormat="1">
      <c r="Q1398" s="1016"/>
      <c r="R1398" s="1016"/>
      <c r="S1398" s="1016"/>
      <c r="Y1398" s="1016"/>
      <c r="Z1398" s="1016"/>
    </row>
    <row r="1399" spans="17:26" s="1017" customFormat="1">
      <c r="Q1399" s="1016"/>
      <c r="R1399" s="1016"/>
      <c r="S1399" s="1016"/>
      <c r="Y1399" s="1016"/>
      <c r="Z1399" s="1016"/>
    </row>
    <row r="1400" spans="17:26" s="1017" customFormat="1">
      <c r="Q1400" s="1016"/>
      <c r="R1400" s="1016"/>
      <c r="S1400" s="1016"/>
      <c r="Y1400" s="1016"/>
      <c r="Z1400" s="1016"/>
    </row>
    <row r="1401" spans="17:26" s="1017" customFormat="1">
      <c r="Q1401" s="1016"/>
      <c r="R1401" s="1016"/>
      <c r="S1401" s="1016"/>
      <c r="Y1401" s="1016"/>
      <c r="Z1401" s="1016"/>
    </row>
  </sheetData>
  <sheetProtection algorithmName="SHA-512" hashValue="JDNctUmi2ctXfAAO8qeuLvR9DGos4kjIJLL86PvaTACF4/KxiHasx5lH/7R0qkAqxAdJgWpyEOGLJIg18StDdA==" saltValue="NpLP2hQC041NG+Wg0zgkYQ==" spinCount="100000" sheet="1" formatColumns="0" formatRows="0"/>
  <mergeCells count="18">
    <mergeCell ref="C203:D203"/>
    <mergeCell ref="H203:I203"/>
    <mergeCell ref="M203:N203"/>
    <mergeCell ref="C244:D244"/>
    <mergeCell ref="H244:I244"/>
    <mergeCell ref="M244:N244"/>
    <mergeCell ref="C121:D121"/>
    <mergeCell ref="H121:I121"/>
    <mergeCell ref="M121:N121"/>
    <mergeCell ref="C162:D162"/>
    <mergeCell ref="H162:I162"/>
    <mergeCell ref="M162:N162"/>
    <mergeCell ref="C39:D39"/>
    <mergeCell ref="H39:I39"/>
    <mergeCell ref="M39:N39"/>
    <mergeCell ref="C80:D80"/>
    <mergeCell ref="H80:I80"/>
    <mergeCell ref="M80:N80"/>
  </mergeCells>
  <pageMargins left="1" right="0.75" top="1" bottom="1" header="0.25" footer="0.25"/>
  <pageSetup scale="52" orientation="landscape" r:id="rId1"/>
  <headerFooter scaleWithDoc="0">
    <oddHeader>&amp;RState of New Mexico</oddHeader>
    <oddFooter>&amp;LVersion 4.0&amp;RPage &amp;P of &amp;N</oddFooter>
  </headerFooter>
  <rowBreaks count="2" manualBreakCount="2">
    <brk id="94" min="2" max="26" man="1"/>
    <brk id="176" min="2" max="2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150</v>
      </c>
      <c r="B3" s="188"/>
    </row>
    <row r="4" spans="1:40" s="191" customFormat="1" ht="18">
      <c r="A4" s="625" t="s">
        <v>348</v>
      </c>
      <c r="B4" s="870"/>
    </row>
    <row r="5" spans="1:40" s="191" customFormat="1" ht="18" customHeight="1">
      <c r="A5" s="625" t="s">
        <v>163</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33">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H55" si="3">SUM(F18:F54)</f>
        <v>0</v>
      </c>
      <c r="G55" s="251">
        <f t="shared" si="3"/>
        <v>0</v>
      </c>
      <c r="H55" s="251">
        <f t="shared" si="3"/>
        <v>0</v>
      </c>
      <c r="I55" s="251">
        <f t="shared" ref="I55:AM55" si="4">SUM(I18:I54)</f>
        <v>0</v>
      </c>
      <c r="J55" s="251">
        <f t="shared" si="4"/>
        <v>0</v>
      </c>
      <c r="K55" s="251">
        <f t="shared" si="4"/>
        <v>0</v>
      </c>
      <c r="L55" s="251">
        <f t="shared" si="4"/>
        <v>0</v>
      </c>
      <c r="M55" s="251">
        <f t="shared" si="4"/>
        <v>0</v>
      </c>
      <c r="N55" s="251">
        <f t="shared" si="4"/>
        <v>0</v>
      </c>
      <c r="O55" s="251">
        <f t="shared" si="4"/>
        <v>0</v>
      </c>
      <c r="P55" s="251">
        <f t="shared" si="4"/>
        <v>0</v>
      </c>
      <c r="Q55" s="251">
        <f t="shared" si="4"/>
        <v>0</v>
      </c>
      <c r="R55" s="251">
        <f t="shared" si="4"/>
        <v>0</v>
      </c>
      <c r="S55" s="251">
        <f t="shared" si="4"/>
        <v>0</v>
      </c>
      <c r="T55" s="251">
        <f t="shared" si="4"/>
        <v>0</v>
      </c>
      <c r="U55" s="251">
        <f t="shared" si="4"/>
        <v>0</v>
      </c>
      <c r="V55" s="251">
        <f t="shared" si="4"/>
        <v>0</v>
      </c>
      <c r="W55" s="251">
        <f t="shared" si="4"/>
        <v>0</v>
      </c>
      <c r="X55" s="251">
        <f t="shared" si="4"/>
        <v>0</v>
      </c>
      <c r="Y55" s="251">
        <f t="shared" si="4"/>
        <v>0</v>
      </c>
      <c r="Z55" s="251">
        <f t="shared" si="4"/>
        <v>0</v>
      </c>
      <c r="AA55" s="251">
        <f t="shared" si="4"/>
        <v>0</v>
      </c>
      <c r="AB55" s="251">
        <f t="shared" si="4"/>
        <v>0</v>
      </c>
      <c r="AC55" s="251">
        <f t="shared" si="4"/>
        <v>0</v>
      </c>
      <c r="AD55" s="251">
        <f t="shared" si="4"/>
        <v>0</v>
      </c>
      <c r="AE55" s="251">
        <f t="shared" si="4"/>
        <v>0</v>
      </c>
      <c r="AF55" s="251">
        <f t="shared" si="4"/>
        <v>0</v>
      </c>
      <c r="AG55" s="251">
        <f t="shared" si="4"/>
        <v>0</v>
      </c>
      <c r="AH55" s="251">
        <f t="shared" si="4"/>
        <v>0</v>
      </c>
      <c r="AI55" s="251">
        <f t="shared" si="4"/>
        <v>0</v>
      </c>
      <c r="AJ55" s="251">
        <f t="shared" si="4"/>
        <v>0</v>
      </c>
      <c r="AK55" s="251">
        <f t="shared" si="4"/>
        <v>0</v>
      </c>
      <c r="AL55" s="251">
        <f t="shared" si="4"/>
        <v>0</v>
      </c>
      <c r="AM55" s="251">
        <f t="shared" si="4"/>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879"/>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254"/>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5">SUM(C55:C60)</f>
        <v>0</v>
      </c>
      <c r="D61" s="252">
        <f t="shared" si="5"/>
        <v>0</v>
      </c>
      <c r="E61" s="252">
        <f t="shared" si="5"/>
        <v>0</v>
      </c>
      <c r="F61" s="252">
        <f t="shared" ref="F61:H61" si="6">SUM(F55:F60)</f>
        <v>0</v>
      </c>
      <c r="G61" s="252">
        <f t="shared" si="6"/>
        <v>0</v>
      </c>
      <c r="H61" s="252">
        <f t="shared" si="6"/>
        <v>0</v>
      </c>
      <c r="I61" s="252">
        <f t="shared" ref="I61:AN61" si="7">SUM(I55:I60)</f>
        <v>0</v>
      </c>
      <c r="J61" s="252">
        <f t="shared" si="7"/>
        <v>0</v>
      </c>
      <c r="K61" s="252">
        <f t="shared" si="7"/>
        <v>0</v>
      </c>
      <c r="L61" s="252">
        <f t="shared" si="7"/>
        <v>0</v>
      </c>
      <c r="M61" s="252">
        <f t="shared" si="7"/>
        <v>0</v>
      </c>
      <c r="N61" s="252">
        <f t="shared" si="7"/>
        <v>0</v>
      </c>
      <c r="O61" s="252">
        <f t="shared" si="7"/>
        <v>0</v>
      </c>
      <c r="P61" s="252">
        <f t="shared" si="7"/>
        <v>0</v>
      </c>
      <c r="Q61" s="252">
        <f t="shared" si="7"/>
        <v>0</v>
      </c>
      <c r="R61" s="252">
        <f t="shared" si="7"/>
        <v>0</v>
      </c>
      <c r="S61" s="252">
        <f t="shared" si="7"/>
        <v>0</v>
      </c>
      <c r="T61" s="252">
        <f t="shared" si="7"/>
        <v>0</v>
      </c>
      <c r="U61" s="252">
        <f t="shared" si="7"/>
        <v>0</v>
      </c>
      <c r="V61" s="252">
        <f t="shared" si="7"/>
        <v>0</v>
      </c>
      <c r="W61" s="252">
        <f t="shared" si="7"/>
        <v>0</v>
      </c>
      <c r="X61" s="252">
        <f t="shared" si="7"/>
        <v>0</v>
      </c>
      <c r="Y61" s="252">
        <f t="shared" si="7"/>
        <v>0</v>
      </c>
      <c r="Z61" s="252">
        <f t="shared" si="7"/>
        <v>0</v>
      </c>
      <c r="AA61" s="252">
        <f t="shared" si="7"/>
        <v>0</v>
      </c>
      <c r="AB61" s="252">
        <f t="shared" si="7"/>
        <v>0</v>
      </c>
      <c r="AC61" s="252">
        <f t="shared" si="7"/>
        <v>0</v>
      </c>
      <c r="AD61" s="252">
        <f t="shared" si="7"/>
        <v>0</v>
      </c>
      <c r="AE61" s="252">
        <f t="shared" si="7"/>
        <v>0</v>
      </c>
      <c r="AF61" s="252">
        <f t="shared" si="7"/>
        <v>0</v>
      </c>
      <c r="AG61" s="252">
        <f t="shared" si="7"/>
        <v>0</v>
      </c>
      <c r="AH61" s="252">
        <f t="shared" si="7"/>
        <v>0</v>
      </c>
      <c r="AI61" s="252">
        <f t="shared" si="7"/>
        <v>0</v>
      </c>
      <c r="AJ61" s="252">
        <f t="shared" si="7"/>
        <v>0</v>
      </c>
      <c r="AK61" s="252">
        <f t="shared" si="7"/>
        <v>0</v>
      </c>
      <c r="AL61" s="252">
        <f t="shared" si="7"/>
        <v>0</v>
      </c>
      <c r="AM61" s="252">
        <f t="shared" si="7"/>
        <v>0</v>
      </c>
      <c r="AN61" s="253">
        <f t="shared" si="7"/>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8">SUM(C62:C63)</f>
        <v>0</v>
      </c>
      <c r="D64" s="252">
        <f t="shared" si="8"/>
        <v>0</v>
      </c>
      <c r="E64" s="252">
        <f t="shared" si="8"/>
        <v>0</v>
      </c>
      <c r="F64" s="252">
        <f t="shared" ref="F64:H64" si="9">SUM(F62:F63)</f>
        <v>0</v>
      </c>
      <c r="G64" s="252">
        <f t="shared" si="9"/>
        <v>0</v>
      </c>
      <c r="H64" s="252">
        <f t="shared" si="9"/>
        <v>0</v>
      </c>
      <c r="I64" s="252">
        <f t="shared" ref="I64:AM64" si="10">SUM(I62:I63)</f>
        <v>0</v>
      </c>
      <c r="J64" s="252">
        <f t="shared" si="10"/>
        <v>0</v>
      </c>
      <c r="K64" s="252">
        <f t="shared" si="10"/>
        <v>0</v>
      </c>
      <c r="L64" s="252">
        <f t="shared" si="10"/>
        <v>0</v>
      </c>
      <c r="M64" s="252">
        <f t="shared" si="10"/>
        <v>0</v>
      </c>
      <c r="N64" s="252">
        <f t="shared" si="10"/>
        <v>0</v>
      </c>
      <c r="O64" s="252">
        <f t="shared" si="10"/>
        <v>0</v>
      </c>
      <c r="P64" s="252">
        <f t="shared" si="10"/>
        <v>0</v>
      </c>
      <c r="Q64" s="252">
        <f t="shared" si="10"/>
        <v>0</v>
      </c>
      <c r="R64" s="252">
        <f t="shared" si="10"/>
        <v>0</v>
      </c>
      <c r="S64" s="252">
        <f t="shared" si="10"/>
        <v>0</v>
      </c>
      <c r="T64" s="252">
        <f t="shared" si="10"/>
        <v>0</v>
      </c>
      <c r="U64" s="252">
        <f t="shared" si="10"/>
        <v>0</v>
      </c>
      <c r="V64" s="252">
        <f t="shared" si="10"/>
        <v>0</v>
      </c>
      <c r="W64" s="252">
        <f t="shared" si="10"/>
        <v>0</v>
      </c>
      <c r="X64" s="252">
        <f t="shared" si="10"/>
        <v>0</v>
      </c>
      <c r="Y64" s="252">
        <f t="shared" si="10"/>
        <v>0</v>
      </c>
      <c r="Z64" s="252">
        <f t="shared" si="10"/>
        <v>0</v>
      </c>
      <c r="AA64" s="252">
        <f t="shared" si="10"/>
        <v>0</v>
      </c>
      <c r="AB64" s="252">
        <f t="shared" si="10"/>
        <v>0</v>
      </c>
      <c r="AC64" s="252">
        <f t="shared" si="10"/>
        <v>0</v>
      </c>
      <c r="AD64" s="252">
        <f t="shared" si="10"/>
        <v>0</v>
      </c>
      <c r="AE64" s="252">
        <f t="shared" si="10"/>
        <v>0</v>
      </c>
      <c r="AF64" s="252">
        <f t="shared" si="10"/>
        <v>0</v>
      </c>
      <c r="AG64" s="252">
        <f t="shared" si="10"/>
        <v>0</v>
      </c>
      <c r="AH64" s="252">
        <f t="shared" si="10"/>
        <v>0</v>
      </c>
      <c r="AI64" s="252">
        <f t="shared" si="10"/>
        <v>0</v>
      </c>
      <c r="AJ64" s="252">
        <f t="shared" si="10"/>
        <v>0</v>
      </c>
      <c r="AK64" s="252">
        <f t="shared" si="10"/>
        <v>0</v>
      </c>
      <c r="AL64" s="252">
        <f t="shared" si="10"/>
        <v>0</v>
      </c>
      <c r="AM64" s="252">
        <f t="shared" si="10"/>
        <v>0</v>
      </c>
      <c r="AN64" s="253">
        <f>SUM(AN62:AN63)</f>
        <v>0</v>
      </c>
    </row>
    <row r="65" spans="1:40" s="518" customFormat="1" ht="20.25" customHeight="1" thickBot="1">
      <c r="A65" s="337">
        <v>48</v>
      </c>
      <c r="B65" s="511" t="s">
        <v>234</v>
      </c>
      <c r="C65" s="255">
        <f t="shared" ref="C65:E65" si="11">C61+C64</f>
        <v>0</v>
      </c>
      <c r="D65" s="255">
        <f t="shared" si="11"/>
        <v>0</v>
      </c>
      <c r="E65" s="255">
        <f t="shared" si="11"/>
        <v>0</v>
      </c>
      <c r="F65" s="255">
        <f t="shared" ref="F65:H65" si="12">F61+F64</f>
        <v>0</v>
      </c>
      <c r="G65" s="255">
        <f t="shared" si="12"/>
        <v>0</v>
      </c>
      <c r="H65" s="255">
        <f t="shared" si="12"/>
        <v>0</v>
      </c>
      <c r="I65" s="255">
        <f t="shared" ref="I65" si="13">I61+I64</f>
        <v>0</v>
      </c>
      <c r="J65" s="255">
        <f t="shared" ref="J65:AM65" si="14">J61+J64</f>
        <v>0</v>
      </c>
      <c r="K65" s="255">
        <f t="shared" si="14"/>
        <v>0</v>
      </c>
      <c r="L65" s="255">
        <f t="shared" si="14"/>
        <v>0</v>
      </c>
      <c r="M65" s="255">
        <f t="shared" si="14"/>
        <v>0</v>
      </c>
      <c r="N65" s="255">
        <f t="shared" si="14"/>
        <v>0</v>
      </c>
      <c r="O65" s="255">
        <f t="shared" si="14"/>
        <v>0</v>
      </c>
      <c r="P65" s="255">
        <f t="shared" si="14"/>
        <v>0</v>
      </c>
      <c r="Q65" s="255">
        <f t="shared" si="14"/>
        <v>0</v>
      </c>
      <c r="R65" s="255">
        <f t="shared" si="14"/>
        <v>0</v>
      </c>
      <c r="S65" s="255">
        <f t="shared" si="14"/>
        <v>0</v>
      </c>
      <c r="T65" s="255">
        <f t="shared" si="14"/>
        <v>0</v>
      </c>
      <c r="U65" s="255">
        <f t="shared" si="14"/>
        <v>0</v>
      </c>
      <c r="V65" s="255">
        <f t="shared" si="14"/>
        <v>0</v>
      </c>
      <c r="W65" s="255">
        <f t="shared" si="14"/>
        <v>0</v>
      </c>
      <c r="X65" s="255">
        <f t="shared" si="14"/>
        <v>0</v>
      </c>
      <c r="Y65" s="255">
        <f t="shared" si="14"/>
        <v>0</v>
      </c>
      <c r="Z65" s="255">
        <f t="shared" si="14"/>
        <v>0</v>
      </c>
      <c r="AA65" s="255">
        <f t="shared" si="14"/>
        <v>0</v>
      </c>
      <c r="AB65" s="255">
        <f t="shared" si="14"/>
        <v>0</v>
      </c>
      <c r="AC65" s="255">
        <f t="shared" si="14"/>
        <v>0</v>
      </c>
      <c r="AD65" s="255">
        <f t="shared" si="14"/>
        <v>0</v>
      </c>
      <c r="AE65" s="255">
        <f t="shared" si="14"/>
        <v>0</v>
      </c>
      <c r="AF65" s="255">
        <f t="shared" si="14"/>
        <v>0</v>
      </c>
      <c r="AG65" s="255">
        <f t="shared" si="14"/>
        <v>0</v>
      </c>
      <c r="AH65" s="255">
        <f t="shared" si="14"/>
        <v>0</v>
      </c>
      <c r="AI65" s="255">
        <f t="shared" si="14"/>
        <v>0</v>
      </c>
      <c r="AJ65" s="255">
        <f t="shared" si="14"/>
        <v>0</v>
      </c>
      <c r="AK65" s="255">
        <f t="shared" si="14"/>
        <v>0</v>
      </c>
      <c r="AL65" s="255">
        <f t="shared" si="14"/>
        <v>0</v>
      </c>
      <c r="AM65" s="255">
        <f t="shared" si="14"/>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pBjYaDT6nGwu1WsqNKLIe06S4+enQpFnADr3TVV25Et1P5P754QeOMm4zutgASdfEAN1LXyICQJNWQHW4WbKfQ==" saltValue="ZSzo26DKnvk9N+oGnUVTSQ==" spinCount="100000" sheet="1" objects="1" scenarios="1"/>
  <phoneticPr fontId="16" type="noConversion"/>
  <pageMargins left="1" right="0.75" top="1" bottom="1" header="0.25" footer="0.25"/>
  <pageSetup scale="36" fitToWidth="4" pageOrder="overThenDown" orientation="landscape" r:id="rId1"/>
  <headerFooter scaleWithDoc="0">
    <oddHeader xml:space="preserve">&amp;RState of New Mexico 
</oddHeader>
    <oddFooter>&amp;LVersion 4.0&amp;RPage &amp;P of &amp;N</oddFooter>
  </headerFooter>
  <colBreaks count="2" manualBreakCount="2">
    <brk id="15" max="65" man="1"/>
    <brk id="2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N67"/>
  <sheetViews>
    <sheetView showGridLines="0" zoomScale="75" zoomScaleNormal="75" zoomScaleSheetLayoutView="50" workbookViewId="0"/>
  </sheetViews>
  <sheetFormatPr defaultColWidth="10.6640625" defaultRowHeight="12.5"/>
  <cols>
    <col min="1" max="1" width="7.109375" style="190" customWidth="1"/>
    <col min="2" max="2" width="69" style="189" customWidth="1"/>
    <col min="3" max="38" width="19.77734375" style="190" customWidth="1"/>
    <col min="39" max="40" width="25.77734375" style="190" customWidth="1"/>
    <col min="41" max="16384" width="10.6640625" style="190"/>
  </cols>
  <sheetData>
    <row r="1" spans="1:40" s="518" customFormat="1" ht="15" customHeight="1">
      <c r="A1" s="517">
        <v>-1</v>
      </c>
      <c r="B1" s="517">
        <v>-2</v>
      </c>
      <c r="C1" s="517">
        <v>-3</v>
      </c>
      <c r="D1" s="517">
        <v>-4</v>
      </c>
      <c r="E1" s="517">
        <v>-5</v>
      </c>
      <c r="F1" s="517">
        <v>-6</v>
      </c>
      <c r="G1" s="517">
        <v>-7</v>
      </c>
      <c r="H1" s="517">
        <v>-8</v>
      </c>
      <c r="I1" s="517">
        <v>-9</v>
      </c>
      <c r="J1" s="517">
        <v>-10</v>
      </c>
      <c r="K1" s="517">
        <v>-11</v>
      </c>
      <c r="L1" s="517">
        <v>-12</v>
      </c>
      <c r="M1" s="517">
        <v>-13</v>
      </c>
      <c r="N1" s="517">
        <v>-14</v>
      </c>
      <c r="O1" s="517">
        <v>-15</v>
      </c>
      <c r="P1" s="517">
        <v>-16</v>
      </c>
      <c r="Q1" s="517">
        <v>-17</v>
      </c>
      <c r="R1" s="517">
        <v>-18</v>
      </c>
      <c r="S1" s="517">
        <v>-19</v>
      </c>
      <c r="T1" s="517">
        <v>-20</v>
      </c>
      <c r="U1" s="517">
        <v>-21</v>
      </c>
      <c r="V1" s="517">
        <v>-22</v>
      </c>
      <c r="W1" s="517">
        <v>-23</v>
      </c>
      <c r="X1" s="517">
        <v>-24</v>
      </c>
      <c r="Y1" s="517">
        <v>-25</v>
      </c>
      <c r="Z1" s="517">
        <v>-26</v>
      </c>
      <c r="AA1" s="517">
        <v>-27</v>
      </c>
      <c r="AB1" s="517">
        <v>-28</v>
      </c>
      <c r="AC1" s="517">
        <v>-29</v>
      </c>
      <c r="AD1" s="517">
        <v>-30</v>
      </c>
      <c r="AE1" s="517">
        <v>-31</v>
      </c>
      <c r="AF1" s="517">
        <v>-32</v>
      </c>
      <c r="AG1" s="517">
        <v>-33</v>
      </c>
      <c r="AH1" s="517">
        <v>-34</v>
      </c>
      <c r="AI1" s="517">
        <v>-35</v>
      </c>
      <c r="AJ1" s="517">
        <v>-36</v>
      </c>
      <c r="AK1" s="517">
        <v>-37</v>
      </c>
      <c r="AL1" s="517">
        <v>-38</v>
      </c>
      <c r="AM1" s="517">
        <v>-39</v>
      </c>
      <c r="AN1" s="517">
        <v>-40</v>
      </c>
    </row>
    <row r="2" spans="1:40" ht="12" customHeight="1"/>
    <row r="3" spans="1:40" s="191" customFormat="1" ht="18">
      <c r="A3" s="628" t="s">
        <v>153</v>
      </c>
      <c r="B3" s="188"/>
    </row>
    <row r="4" spans="1:40" s="191" customFormat="1" ht="18">
      <c r="A4" s="625" t="s">
        <v>350</v>
      </c>
      <c r="B4" s="870"/>
    </row>
    <row r="5" spans="1:40" s="191" customFormat="1" ht="18" customHeight="1">
      <c r="A5" s="625" t="s">
        <v>107</v>
      </c>
      <c r="B5" s="188"/>
    </row>
    <row r="6" spans="1:40" s="191" customFormat="1" ht="18">
      <c r="A6" s="628" t="s">
        <v>494</v>
      </c>
      <c r="B6" s="628"/>
      <c r="C6" s="847"/>
      <c r="D6" s="871"/>
    </row>
    <row r="7" spans="1:40" s="191" customFormat="1" ht="12" customHeight="1">
      <c r="A7" s="628"/>
      <c r="B7" s="188"/>
    </row>
    <row r="8" spans="1:40" s="191" customFormat="1" ht="18">
      <c r="A8" s="625" t="str">
        <f>"MCO Name:  "&amp;'Information Input'!$F$14</f>
        <v xml:space="preserve">MCO Name:  </v>
      </c>
      <c r="B8" s="871"/>
    </row>
    <row r="9" spans="1:40" s="191" customFormat="1" ht="18">
      <c r="A9" s="628" t="str">
        <f>"Report Submission Type:  "&amp;TEXT('Information Input'!$J$22,"mm/dd/yyyy")</f>
        <v>Report Submission Type:  Quarterly</v>
      </c>
      <c r="B9" s="871"/>
    </row>
    <row r="10" spans="1:40" s="191" customFormat="1" ht="18">
      <c r="A10" s="628" t="str">
        <f>"Calendar Year Reporting Cycle:  "&amp;'Information Input'!$J$18</f>
        <v>Calendar Year Reporting Cycle:  2019</v>
      </c>
      <c r="B10" s="871"/>
    </row>
    <row r="11" spans="1:40" s="191" customFormat="1" ht="18">
      <c r="A11" s="628" t="str">
        <f>"Report Period Ending:  "&amp;TEXT('Information Input'!$H$30,"mm/dd/yyyy")</f>
        <v>Report Period Ending:  03/31/2019</v>
      </c>
      <c r="B11" s="871"/>
    </row>
    <row r="12" spans="1:40" s="191" customFormat="1" ht="12" customHeight="1">
      <c r="A12" s="625"/>
      <c r="B12" s="188"/>
    </row>
    <row r="13" spans="1:40" s="191" customFormat="1" ht="17.5">
      <c r="A13" s="872" t="str">
        <f>"Lag Report Incurred Dates From "&amp;TEXT('Information Input'!$H$38,"mm/dd/yy")&amp;" Through "&amp;TEXT('Information Input'!$H$39,"mm/dd/yy")</f>
        <v>Lag Report Incurred Dates From 04/01/16 Through 03/31/19</v>
      </c>
      <c r="B13" s="188"/>
    </row>
    <row r="14" spans="1:40" s="191" customFormat="1" ht="17.5">
      <c r="A14" s="872" t="str">
        <f>"Paid Through "&amp;TEXT('Information Input'!$H$40,"mm/dd/yy")</f>
        <v>Paid Through 03/31/19</v>
      </c>
      <c r="B14" s="188"/>
    </row>
    <row r="15" spans="1:40" ht="12" customHeight="1" thickBot="1">
      <c r="A15" s="873"/>
    </row>
    <row r="16" spans="1:40" s="518" customFormat="1" ht="19.5" customHeight="1" thickBot="1">
      <c r="A16" s="527" t="s">
        <v>368</v>
      </c>
      <c r="B16" s="528"/>
      <c r="C16" s="981" t="s">
        <v>531</v>
      </c>
      <c r="D16" s="537"/>
      <c r="E16" s="538"/>
      <c r="F16" s="538"/>
      <c r="G16" s="538"/>
      <c r="H16" s="537"/>
      <c r="I16" s="537"/>
      <c r="J16" s="538"/>
      <c r="K16" s="538"/>
      <c r="L16" s="538"/>
      <c r="M16" s="537"/>
      <c r="N16" s="537"/>
      <c r="O16" s="538"/>
      <c r="P16" s="537" t="s">
        <v>531</v>
      </c>
      <c r="Q16" s="538"/>
      <c r="R16" s="537"/>
      <c r="S16" s="537"/>
      <c r="T16" s="538"/>
      <c r="U16" s="538"/>
      <c r="V16" s="538"/>
      <c r="W16" s="537"/>
      <c r="X16" s="537"/>
      <c r="Y16" s="538"/>
      <c r="Z16" s="538"/>
      <c r="AA16" s="538"/>
      <c r="AB16" s="537" t="s">
        <v>531</v>
      </c>
      <c r="AC16" s="537"/>
      <c r="AD16" s="538"/>
      <c r="AE16" s="538"/>
      <c r="AF16" s="538"/>
      <c r="AG16" s="537"/>
      <c r="AH16" s="538"/>
      <c r="AI16" s="538"/>
      <c r="AJ16" s="537"/>
      <c r="AK16" s="538"/>
      <c r="AL16" s="538"/>
      <c r="AM16" s="538"/>
      <c r="AN16" s="982"/>
    </row>
    <row r="17" spans="1:40" s="21" customFormat="1" ht="32.25" customHeight="1" thickBot="1">
      <c r="A17" s="505" t="s">
        <v>20</v>
      </c>
      <c r="B17" s="983" t="s">
        <v>532</v>
      </c>
      <c r="C17" s="506">
        <f t="array" ref="C17:AM17">TRANSPOSE(B18:B54)</f>
        <v>43555</v>
      </c>
      <c r="D17" s="534">
        <v>43524</v>
      </c>
      <c r="E17" s="534">
        <v>43496</v>
      </c>
      <c r="F17" s="534">
        <v>43465</v>
      </c>
      <c r="G17" s="534">
        <v>43434</v>
      </c>
      <c r="H17" s="534">
        <v>43404</v>
      </c>
      <c r="I17" s="534">
        <v>43373</v>
      </c>
      <c r="J17" s="534">
        <v>43343</v>
      </c>
      <c r="K17" s="534">
        <v>43312</v>
      </c>
      <c r="L17" s="534">
        <v>43281</v>
      </c>
      <c r="M17" s="534">
        <v>43251</v>
      </c>
      <c r="N17" s="534">
        <v>43220</v>
      </c>
      <c r="O17" s="534">
        <v>43190</v>
      </c>
      <c r="P17" s="534">
        <v>43159</v>
      </c>
      <c r="Q17" s="534">
        <v>43131</v>
      </c>
      <c r="R17" s="534">
        <v>43100</v>
      </c>
      <c r="S17" s="534">
        <v>43069</v>
      </c>
      <c r="T17" s="534">
        <v>43039</v>
      </c>
      <c r="U17" s="534">
        <v>43008</v>
      </c>
      <c r="V17" s="534">
        <v>42978</v>
      </c>
      <c r="W17" s="534">
        <v>42947</v>
      </c>
      <c r="X17" s="534">
        <v>42916</v>
      </c>
      <c r="Y17" s="534">
        <v>42886</v>
      </c>
      <c r="Z17" s="534">
        <v>42855</v>
      </c>
      <c r="AA17" s="534">
        <v>42825</v>
      </c>
      <c r="AB17" s="534">
        <v>42794</v>
      </c>
      <c r="AC17" s="534">
        <v>42766</v>
      </c>
      <c r="AD17" s="534">
        <v>42735</v>
      </c>
      <c r="AE17" s="534">
        <v>42704</v>
      </c>
      <c r="AF17" s="534">
        <v>42674</v>
      </c>
      <c r="AG17" s="534">
        <v>42643</v>
      </c>
      <c r="AH17" s="534">
        <v>42613</v>
      </c>
      <c r="AI17" s="534">
        <v>42582</v>
      </c>
      <c r="AJ17" s="534">
        <v>42551</v>
      </c>
      <c r="AK17" s="534">
        <v>42521</v>
      </c>
      <c r="AL17" s="534">
        <v>42490</v>
      </c>
      <c r="AM17" s="535" t="str">
        <v>Months Before 35th Prior Month</v>
      </c>
      <c r="AN17" s="507" t="s">
        <v>22</v>
      </c>
    </row>
    <row r="18" spans="1:40" s="518" customFormat="1" ht="15" customHeight="1">
      <c r="A18" s="519">
        <v>1</v>
      </c>
      <c r="B18" s="22">
        <f>'Information Input'!$H$40</f>
        <v>43555</v>
      </c>
      <c r="C18" s="530"/>
      <c r="D18" s="532"/>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1"/>
      <c r="AF18" s="531"/>
      <c r="AG18" s="531"/>
      <c r="AH18" s="531"/>
      <c r="AI18" s="531"/>
      <c r="AJ18" s="531"/>
      <c r="AK18" s="531"/>
      <c r="AL18" s="531"/>
      <c r="AM18" s="531"/>
      <c r="AN18" s="248">
        <f>SUM(C18:AM18)</f>
        <v>0</v>
      </c>
    </row>
    <row r="19" spans="1:40" s="518" customFormat="1" ht="15" customHeight="1">
      <c r="A19" s="520">
        <v>2</v>
      </c>
      <c r="B19" s="23">
        <f>EOMONTH(B18,-1)</f>
        <v>43524</v>
      </c>
      <c r="C19" s="874"/>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AJ19" s="529"/>
      <c r="AK19" s="529"/>
      <c r="AL19" s="529"/>
      <c r="AM19" s="529"/>
      <c r="AN19" s="249">
        <f t="shared" ref="AN19:AN54" si="0">SUM(C19:AM19)</f>
        <v>0</v>
      </c>
    </row>
    <row r="20" spans="1:40" s="518" customFormat="1" ht="15" customHeight="1">
      <c r="A20" s="520">
        <v>3</v>
      </c>
      <c r="B20" s="23">
        <f t="shared" ref="B20:B53" si="1">EOMONTH(B19,-1)</f>
        <v>43496</v>
      </c>
      <c r="C20" s="874"/>
      <c r="D20" s="875"/>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249">
        <f t="shared" si="0"/>
        <v>0</v>
      </c>
    </row>
    <row r="21" spans="1:40" s="518" customFormat="1" ht="15" customHeight="1">
      <c r="A21" s="520">
        <v>4</v>
      </c>
      <c r="B21" s="23">
        <f t="shared" si="1"/>
        <v>43465</v>
      </c>
      <c r="C21" s="874"/>
      <c r="D21" s="875"/>
      <c r="E21" s="875"/>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249">
        <f t="shared" si="0"/>
        <v>0</v>
      </c>
    </row>
    <row r="22" spans="1:40" s="518" customFormat="1" ht="15" customHeight="1">
      <c r="A22" s="520">
        <v>5</v>
      </c>
      <c r="B22" s="23">
        <f t="shared" si="1"/>
        <v>43434</v>
      </c>
      <c r="C22" s="874"/>
      <c r="D22" s="875"/>
      <c r="E22" s="875"/>
      <c r="F22" s="875"/>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249">
        <f t="shared" si="0"/>
        <v>0</v>
      </c>
    </row>
    <row r="23" spans="1:40" s="518" customFormat="1" ht="15" customHeight="1">
      <c r="A23" s="520">
        <v>6</v>
      </c>
      <c r="B23" s="23">
        <f t="shared" si="1"/>
        <v>43404</v>
      </c>
      <c r="C23" s="874"/>
      <c r="D23" s="875"/>
      <c r="E23" s="875"/>
      <c r="F23" s="876"/>
      <c r="G23" s="875"/>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249">
        <f t="shared" si="0"/>
        <v>0</v>
      </c>
    </row>
    <row r="24" spans="1:40" s="518" customFormat="1" ht="15" customHeight="1">
      <c r="A24" s="520">
        <v>7</v>
      </c>
      <c r="B24" s="23">
        <f t="shared" si="1"/>
        <v>43373</v>
      </c>
      <c r="C24" s="874"/>
      <c r="D24" s="875"/>
      <c r="E24" s="875"/>
      <c r="F24" s="875"/>
      <c r="G24" s="875"/>
      <c r="H24" s="875"/>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249">
        <f t="shared" si="0"/>
        <v>0</v>
      </c>
    </row>
    <row r="25" spans="1:40" s="518" customFormat="1" ht="15" customHeight="1">
      <c r="A25" s="520">
        <v>8</v>
      </c>
      <c r="B25" s="23">
        <f t="shared" si="1"/>
        <v>43343</v>
      </c>
      <c r="C25" s="874"/>
      <c r="D25" s="875"/>
      <c r="E25" s="875"/>
      <c r="F25" s="875"/>
      <c r="G25" s="875"/>
      <c r="H25" s="875"/>
      <c r="I25" s="875"/>
      <c r="J25" s="529"/>
      <c r="K25" s="529"/>
      <c r="L25" s="529"/>
      <c r="M25" s="529"/>
      <c r="N25" s="529"/>
      <c r="O25" s="529"/>
      <c r="P25" s="529"/>
      <c r="Q25" s="529"/>
      <c r="R25" s="529"/>
      <c r="S25" s="529"/>
      <c r="T25" s="529"/>
      <c r="U25" s="529"/>
      <c r="V25" s="529"/>
      <c r="W25" s="529"/>
      <c r="X25" s="529"/>
      <c r="Y25" s="529"/>
      <c r="Z25" s="529"/>
      <c r="AA25" s="529"/>
      <c r="AB25" s="529"/>
      <c r="AC25" s="529"/>
      <c r="AD25" s="529"/>
      <c r="AE25" s="529"/>
      <c r="AF25" s="529"/>
      <c r="AG25" s="529"/>
      <c r="AH25" s="529"/>
      <c r="AI25" s="529"/>
      <c r="AJ25" s="529"/>
      <c r="AK25" s="529"/>
      <c r="AL25" s="529"/>
      <c r="AM25" s="529"/>
      <c r="AN25" s="249">
        <f t="shared" si="0"/>
        <v>0</v>
      </c>
    </row>
    <row r="26" spans="1:40" s="518" customFormat="1" ht="15" customHeight="1">
      <c r="A26" s="520">
        <v>9</v>
      </c>
      <c r="B26" s="23">
        <f t="shared" si="1"/>
        <v>43312</v>
      </c>
      <c r="C26" s="874"/>
      <c r="D26" s="875"/>
      <c r="E26" s="875"/>
      <c r="F26" s="875"/>
      <c r="G26" s="875"/>
      <c r="H26" s="875"/>
      <c r="I26" s="875"/>
      <c r="J26" s="875"/>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249">
        <f t="shared" si="0"/>
        <v>0</v>
      </c>
    </row>
    <row r="27" spans="1:40" s="518" customFormat="1" ht="15" customHeight="1">
      <c r="A27" s="520">
        <v>10</v>
      </c>
      <c r="B27" s="23">
        <f t="shared" si="1"/>
        <v>43281</v>
      </c>
      <c r="C27" s="874"/>
      <c r="D27" s="875"/>
      <c r="E27" s="875"/>
      <c r="F27" s="875"/>
      <c r="G27" s="875"/>
      <c r="H27" s="875"/>
      <c r="I27" s="875"/>
      <c r="J27" s="875"/>
      <c r="K27" s="875"/>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249">
        <f t="shared" si="0"/>
        <v>0</v>
      </c>
    </row>
    <row r="28" spans="1:40" s="518" customFormat="1" ht="15" customHeight="1">
      <c r="A28" s="520">
        <v>11</v>
      </c>
      <c r="B28" s="23">
        <f t="shared" si="1"/>
        <v>43251</v>
      </c>
      <c r="C28" s="874"/>
      <c r="D28" s="875"/>
      <c r="E28" s="875"/>
      <c r="F28" s="875"/>
      <c r="G28" s="875"/>
      <c r="H28" s="875"/>
      <c r="I28" s="875"/>
      <c r="J28" s="875"/>
      <c r="K28" s="875"/>
      <c r="L28" s="875"/>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249">
        <f t="shared" si="0"/>
        <v>0</v>
      </c>
    </row>
    <row r="29" spans="1:40" s="518" customFormat="1" ht="15" customHeight="1">
      <c r="A29" s="520">
        <v>12</v>
      </c>
      <c r="B29" s="23">
        <f t="shared" si="1"/>
        <v>43220</v>
      </c>
      <c r="C29" s="874"/>
      <c r="D29" s="875"/>
      <c r="E29" s="875"/>
      <c r="F29" s="875"/>
      <c r="G29" s="875"/>
      <c r="H29" s="875"/>
      <c r="I29" s="875"/>
      <c r="J29" s="875"/>
      <c r="K29" s="875"/>
      <c r="L29" s="875"/>
      <c r="M29" s="875"/>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249">
        <f t="shared" si="0"/>
        <v>0</v>
      </c>
    </row>
    <row r="30" spans="1:40" s="518" customFormat="1" ht="15" customHeight="1">
      <c r="A30" s="520">
        <v>13</v>
      </c>
      <c r="B30" s="23">
        <f t="shared" si="1"/>
        <v>43190</v>
      </c>
      <c r="C30" s="874"/>
      <c r="D30" s="875"/>
      <c r="E30" s="875"/>
      <c r="F30" s="875"/>
      <c r="G30" s="875"/>
      <c r="H30" s="875"/>
      <c r="I30" s="875"/>
      <c r="J30" s="875"/>
      <c r="K30" s="875"/>
      <c r="L30" s="875"/>
      <c r="M30" s="875"/>
      <c r="N30" s="875"/>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249">
        <f t="shared" si="0"/>
        <v>0</v>
      </c>
    </row>
    <row r="31" spans="1:40" s="518" customFormat="1" ht="15" customHeight="1">
      <c r="A31" s="520">
        <v>14</v>
      </c>
      <c r="B31" s="23">
        <f t="shared" si="1"/>
        <v>43159</v>
      </c>
      <c r="C31" s="874"/>
      <c r="D31" s="875"/>
      <c r="E31" s="875"/>
      <c r="F31" s="875"/>
      <c r="G31" s="875"/>
      <c r="H31" s="875"/>
      <c r="I31" s="875"/>
      <c r="J31" s="875"/>
      <c r="K31" s="875"/>
      <c r="L31" s="875"/>
      <c r="M31" s="875"/>
      <c r="N31" s="875"/>
      <c r="O31" s="875"/>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249">
        <f t="shared" si="0"/>
        <v>0</v>
      </c>
    </row>
    <row r="32" spans="1:40" s="518" customFormat="1" ht="15" customHeight="1">
      <c r="A32" s="520">
        <v>15</v>
      </c>
      <c r="B32" s="23">
        <f t="shared" si="1"/>
        <v>43131</v>
      </c>
      <c r="C32" s="874"/>
      <c r="D32" s="875"/>
      <c r="E32" s="875"/>
      <c r="F32" s="875"/>
      <c r="G32" s="875"/>
      <c r="H32" s="875"/>
      <c r="I32" s="875"/>
      <c r="J32" s="875"/>
      <c r="K32" s="875"/>
      <c r="L32" s="875"/>
      <c r="M32" s="875"/>
      <c r="N32" s="875"/>
      <c r="O32" s="875"/>
      <c r="P32" s="875"/>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249">
        <f t="shared" si="0"/>
        <v>0</v>
      </c>
    </row>
    <row r="33" spans="1:40" s="518" customFormat="1" ht="15" customHeight="1">
      <c r="A33" s="520">
        <v>16</v>
      </c>
      <c r="B33" s="23">
        <f t="shared" si="1"/>
        <v>43100</v>
      </c>
      <c r="C33" s="874"/>
      <c r="D33" s="875"/>
      <c r="E33" s="875"/>
      <c r="F33" s="875"/>
      <c r="G33" s="875"/>
      <c r="H33" s="875"/>
      <c r="I33" s="875"/>
      <c r="J33" s="875"/>
      <c r="K33" s="875"/>
      <c r="L33" s="875"/>
      <c r="M33" s="875"/>
      <c r="N33" s="875"/>
      <c r="O33" s="875"/>
      <c r="P33" s="875"/>
      <c r="Q33" s="875"/>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249">
        <f t="shared" si="0"/>
        <v>0</v>
      </c>
    </row>
    <row r="34" spans="1:40" s="518" customFormat="1" ht="15" customHeight="1">
      <c r="A34" s="520">
        <v>17</v>
      </c>
      <c r="B34" s="23">
        <f t="shared" si="1"/>
        <v>43069</v>
      </c>
      <c r="C34" s="874"/>
      <c r="D34" s="875"/>
      <c r="E34" s="875"/>
      <c r="F34" s="875"/>
      <c r="G34" s="875"/>
      <c r="H34" s="875"/>
      <c r="I34" s="875"/>
      <c r="J34" s="875"/>
      <c r="K34" s="875"/>
      <c r="L34" s="875"/>
      <c r="M34" s="875"/>
      <c r="N34" s="875"/>
      <c r="O34" s="875"/>
      <c r="P34" s="875"/>
      <c r="Q34" s="875"/>
      <c r="R34" s="875"/>
      <c r="S34" s="529"/>
      <c r="T34" s="529"/>
      <c r="U34" s="529"/>
      <c r="V34" s="529"/>
      <c r="W34" s="529"/>
      <c r="X34" s="529"/>
      <c r="Y34" s="529"/>
      <c r="Z34" s="529"/>
      <c r="AA34" s="529"/>
      <c r="AB34" s="529"/>
      <c r="AC34" s="529"/>
      <c r="AD34" s="529"/>
      <c r="AE34" s="529"/>
      <c r="AF34" s="529"/>
      <c r="AG34" s="529"/>
      <c r="AH34" s="529"/>
      <c r="AI34" s="529"/>
      <c r="AJ34" s="529"/>
      <c r="AK34" s="529"/>
      <c r="AL34" s="529"/>
      <c r="AM34" s="529"/>
      <c r="AN34" s="249">
        <f t="shared" si="0"/>
        <v>0</v>
      </c>
    </row>
    <row r="35" spans="1:40" s="518" customFormat="1" ht="15" customHeight="1">
      <c r="A35" s="520">
        <v>18</v>
      </c>
      <c r="B35" s="23">
        <f t="shared" si="1"/>
        <v>43039</v>
      </c>
      <c r="C35" s="874"/>
      <c r="D35" s="875"/>
      <c r="E35" s="875"/>
      <c r="F35" s="875"/>
      <c r="G35" s="875"/>
      <c r="H35" s="875"/>
      <c r="I35" s="875"/>
      <c r="J35" s="875"/>
      <c r="K35" s="875"/>
      <c r="L35" s="875"/>
      <c r="M35" s="875"/>
      <c r="N35" s="875"/>
      <c r="O35" s="875"/>
      <c r="P35" s="875"/>
      <c r="Q35" s="875"/>
      <c r="R35" s="875"/>
      <c r="S35" s="875"/>
      <c r="T35" s="529"/>
      <c r="U35" s="529"/>
      <c r="V35" s="529"/>
      <c r="W35" s="529"/>
      <c r="X35" s="529"/>
      <c r="Y35" s="529"/>
      <c r="Z35" s="529"/>
      <c r="AA35" s="529"/>
      <c r="AB35" s="529"/>
      <c r="AC35" s="529"/>
      <c r="AD35" s="529"/>
      <c r="AE35" s="529"/>
      <c r="AF35" s="529"/>
      <c r="AG35" s="529"/>
      <c r="AH35" s="529"/>
      <c r="AI35" s="529"/>
      <c r="AJ35" s="529"/>
      <c r="AK35" s="529"/>
      <c r="AL35" s="529"/>
      <c r="AM35" s="529"/>
      <c r="AN35" s="249">
        <f t="shared" si="0"/>
        <v>0</v>
      </c>
    </row>
    <row r="36" spans="1:40" s="518" customFormat="1" ht="15" customHeight="1">
      <c r="A36" s="520">
        <v>19</v>
      </c>
      <c r="B36" s="23">
        <f t="shared" si="1"/>
        <v>43008</v>
      </c>
      <c r="C36" s="874"/>
      <c r="D36" s="875"/>
      <c r="E36" s="875"/>
      <c r="F36" s="875"/>
      <c r="G36" s="875"/>
      <c r="H36" s="875"/>
      <c r="I36" s="875"/>
      <c r="J36" s="875"/>
      <c r="K36" s="875"/>
      <c r="L36" s="875"/>
      <c r="M36" s="875"/>
      <c r="N36" s="875"/>
      <c r="O36" s="875"/>
      <c r="P36" s="875"/>
      <c r="Q36" s="875"/>
      <c r="R36" s="875"/>
      <c r="S36" s="875"/>
      <c r="T36" s="875"/>
      <c r="U36" s="529"/>
      <c r="V36" s="529"/>
      <c r="W36" s="529"/>
      <c r="X36" s="529"/>
      <c r="Y36" s="529"/>
      <c r="Z36" s="529"/>
      <c r="AA36" s="529"/>
      <c r="AB36" s="529"/>
      <c r="AC36" s="529"/>
      <c r="AD36" s="529"/>
      <c r="AE36" s="529"/>
      <c r="AF36" s="529"/>
      <c r="AG36" s="529"/>
      <c r="AH36" s="529"/>
      <c r="AI36" s="529"/>
      <c r="AJ36" s="529"/>
      <c r="AK36" s="529"/>
      <c r="AL36" s="529"/>
      <c r="AM36" s="529"/>
      <c r="AN36" s="249">
        <f t="shared" si="0"/>
        <v>0</v>
      </c>
    </row>
    <row r="37" spans="1:40" s="518" customFormat="1" ht="15" customHeight="1">
      <c r="A37" s="520">
        <v>20</v>
      </c>
      <c r="B37" s="23">
        <f t="shared" si="1"/>
        <v>42978</v>
      </c>
      <c r="C37" s="874"/>
      <c r="D37" s="875"/>
      <c r="E37" s="875"/>
      <c r="F37" s="875"/>
      <c r="G37" s="875"/>
      <c r="H37" s="875"/>
      <c r="I37" s="875"/>
      <c r="J37" s="875"/>
      <c r="K37" s="875"/>
      <c r="L37" s="875"/>
      <c r="M37" s="875"/>
      <c r="N37" s="875"/>
      <c r="O37" s="875"/>
      <c r="P37" s="875"/>
      <c r="Q37" s="875"/>
      <c r="R37" s="875"/>
      <c r="S37" s="875"/>
      <c r="T37" s="875"/>
      <c r="U37" s="875"/>
      <c r="V37" s="529"/>
      <c r="W37" s="529"/>
      <c r="X37" s="529"/>
      <c r="Y37" s="529"/>
      <c r="Z37" s="529"/>
      <c r="AA37" s="529"/>
      <c r="AB37" s="529"/>
      <c r="AC37" s="529"/>
      <c r="AD37" s="529"/>
      <c r="AE37" s="529"/>
      <c r="AF37" s="529"/>
      <c r="AG37" s="529"/>
      <c r="AH37" s="529"/>
      <c r="AI37" s="529"/>
      <c r="AJ37" s="529"/>
      <c r="AK37" s="529"/>
      <c r="AL37" s="529"/>
      <c r="AM37" s="529"/>
      <c r="AN37" s="249">
        <f t="shared" si="0"/>
        <v>0</v>
      </c>
    </row>
    <row r="38" spans="1:40" s="518" customFormat="1" ht="15" customHeight="1">
      <c r="A38" s="520">
        <v>21</v>
      </c>
      <c r="B38" s="23">
        <f t="shared" si="1"/>
        <v>42947</v>
      </c>
      <c r="C38" s="874"/>
      <c r="D38" s="875"/>
      <c r="E38" s="875"/>
      <c r="F38" s="875"/>
      <c r="G38" s="875"/>
      <c r="H38" s="875"/>
      <c r="I38" s="875"/>
      <c r="J38" s="875"/>
      <c r="K38" s="875"/>
      <c r="L38" s="875"/>
      <c r="M38" s="875"/>
      <c r="N38" s="875"/>
      <c r="O38" s="875"/>
      <c r="P38" s="875"/>
      <c r="Q38" s="875"/>
      <c r="R38" s="875"/>
      <c r="S38" s="875"/>
      <c r="T38" s="875"/>
      <c r="U38" s="875"/>
      <c r="V38" s="875"/>
      <c r="W38" s="529"/>
      <c r="X38" s="529"/>
      <c r="Y38" s="529"/>
      <c r="Z38" s="529"/>
      <c r="AA38" s="529"/>
      <c r="AB38" s="529"/>
      <c r="AC38" s="529"/>
      <c r="AD38" s="529"/>
      <c r="AE38" s="529"/>
      <c r="AF38" s="529"/>
      <c r="AG38" s="529"/>
      <c r="AH38" s="529"/>
      <c r="AI38" s="529"/>
      <c r="AJ38" s="529"/>
      <c r="AK38" s="529"/>
      <c r="AL38" s="529"/>
      <c r="AM38" s="529"/>
      <c r="AN38" s="249">
        <f t="shared" si="0"/>
        <v>0</v>
      </c>
    </row>
    <row r="39" spans="1:40" s="518" customFormat="1" ht="15" customHeight="1">
      <c r="A39" s="520">
        <v>22</v>
      </c>
      <c r="B39" s="23">
        <f t="shared" si="1"/>
        <v>42916</v>
      </c>
      <c r="C39" s="874"/>
      <c r="D39" s="875"/>
      <c r="E39" s="875"/>
      <c r="F39" s="875"/>
      <c r="G39" s="875"/>
      <c r="H39" s="875"/>
      <c r="I39" s="875"/>
      <c r="J39" s="875"/>
      <c r="K39" s="875"/>
      <c r="L39" s="875"/>
      <c r="M39" s="875"/>
      <c r="N39" s="875"/>
      <c r="O39" s="875"/>
      <c r="P39" s="875"/>
      <c r="Q39" s="875"/>
      <c r="R39" s="875"/>
      <c r="S39" s="875"/>
      <c r="T39" s="875"/>
      <c r="U39" s="875"/>
      <c r="V39" s="875"/>
      <c r="W39" s="875"/>
      <c r="X39" s="529"/>
      <c r="Y39" s="529"/>
      <c r="Z39" s="529"/>
      <c r="AA39" s="529"/>
      <c r="AB39" s="529"/>
      <c r="AC39" s="529"/>
      <c r="AD39" s="529"/>
      <c r="AE39" s="529"/>
      <c r="AF39" s="529"/>
      <c r="AG39" s="529"/>
      <c r="AH39" s="529"/>
      <c r="AI39" s="529"/>
      <c r="AJ39" s="529"/>
      <c r="AK39" s="529"/>
      <c r="AL39" s="529"/>
      <c r="AM39" s="529"/>
      <c r="AN39" s="249">
        <f t="shared" si="0"/>
        <v>0</v>
      </c>
    </row>
    <row r="40" spans="1:40" s="518" customFormat="1" ht="15" customHeight="1">
      <c r="A40" s="520">
        <v>23</v>
      </c>
      <c r="B40" s="23">
        <f t="shared" si="1"/>
        <v>42886</v>
      </c>
      <c r="C40" s="874"/>
      <c r="D40" s="875"/>
      <c r="E40" s="875"/>
      <c r="F40" s="875"/>
      <c r="G40" s="875"/>
      <c r="H40" s="875"/>
      <c r="I40" s="875"/>
      <c r="J40" s="875"/>
      <c r="K40" s="875"/>
      <c r="L40" s="875"/>
      <c r="M40" s="875"/>
      <c r="N40" s="875"/>
      <c r="O40" s="875"/>
      <c r="P40" s="875"/>
      <c r="Q40" s="875"/>
      <c r="R40" s="875"/>
      <c r="S40" s="875"/>
      <c r="T40" s="875"/>
      <c r="U40" s="875"/>
      <c r="V40" s="875"/>
      <c r="W40" s="875"/>
      <c r="X40" s="875"/>
      <c r="Y40" s="529"/>
      <c r="Z40" s="529"/>
      <c r="AA40" s="529"/>
      <c r="AB40" s="529"/>
      <c r="AC40" s="529"/>
      <c r="AD40" s="529"/>
      <c r="AE40" s="529"/>
      <c r="AF40" s="529"/>
      <c r="AG40" s="529"/>
      <c r="AH40" s="529"/>
      <c r="AI40" s="529"/>
      <c r="AJ40" s="529"/>
      <c r="AK40" s="529"/>
      <c r="AL40" s="529"/>
      <c r="AM40" s="529"/>
      <c r="AN40" s="249">
        <f t="shared" si="0"/>
        <v>0</v>
      </c>
    </row>
    <row r="41" spans="1:40" s="518" customFormat="1" ht="15" customHeight="1">
      <c r="A41" s="520">
        <v>24</v>
      </c>
      <c r="B41" s="23">
        <f t="shared" si="1"/>
        <v>42855</v>
      </c>
      <c r="C41" s="874"/>
      <c r="D41" s="875"/>
      <c r="E41" s="875"/>
      <c r="F41" s="875"/>
      <c r="G41" s="875"/>
      <c r="H41" s="875"/>
      <c r="I41" s="875"/>
      <c r="J41" s="875"/>
      <c r="K41" s="875"/>
      <c r="L41" s="875"/>
      <c r="M41" s="875"/>
      <c r="N41" s="875"/>
      <c r="O41" s="875"/>
      <c r="P41" s="875"/>
      <c r="Q41" s="875"/>
      <c r="R41" s="875"/>
      <c r="S41" s="875"/>
      <c r="T41" s="875"/>
      <c r="U41" s="875"/>
      <c r="V41" s="875"/>
      <c r="W41" s="875"/>
      <c r="X41" s="875"/>
      <c r="Y41" s="875"/>
      <c r="Z41" s="529"/>
      <c r="AA41" s="529"/>
      <c r="AB41" s="529"/>
      <c r="AC41" s="529"/>
      <c r="AD41" s="529"/>
      <c r="AE41" s="529"/>
      <c r="AF41" s="529"/>
      <c r="AG41" s="529"/>
      <c r="AH41" s="529"/>
      <c r="AI41" s="529"/>
      <c r="AJ41" s="529"/>
      <c r="AK41" s="529"/>
      <c r="AL41" s="529"/>
      <c r="AM41" s="529"/>
      <c r="AN41" s="249">
        <f t="shared" si="0"/>
        <v>0</v>
      </c>
    </row>
    <row r="42" spans="1:40" s="518" customFormat="1" ht="15" customHeight="1">
      <c r="A42" s="520">
        <v>25</v>
      </c>
      <c r="B42" s="23">
        <f t="shared" si="1"/>
        <v>42825</v>
      </c>
      <c r="C42" s="874"/>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529"/>
      <c r="AB42" s="529"/>
      <c r="AC42" s="529"/>
      <c r="AD42" s="529"/>
      <c r="AE42" s="529"/>
      <c r="AF42" s="529"/>
      <c r="AG42" s="529"/>
      <c r="AH42" s="529"/>
      <c r="AI42" s="529"/>
      <c r="AJ42" s="529"/>
      <c r="AK42" s="529"/>
      <c r="AL42" s="529"/>
      <c r="AM42" s="529"/>
      <c r="AN42" s="249">
        <f t="shared" si="0"/>
        <v>0</v>
      </c>
    </row>
    <row r="43" spans="1:40" s="518" customFormat="1" ht="15" customHeight="1">
      <c r="A43" s="520">
        <v>26</v>
      </c>
      <c r="B43" s="23">
        <f t="shared" si="1"/>
        <v>42794</v>
      </c>
      <c r="C43" s="874"/>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529"/>
      <c r="AC43" s="529"/>
      <c r="AD43" s="529"/>
      <c r="AE43" s="529"/>
      <c r="AF43" s="529"/>
      <c r="AG43" s="529"/>
      <c r="AH43" s="529"/>
      <c r="AI43" s="529"/>
      <c r="AJ43" s="529"/>
      <c r="AK43" s="529"/>
      <c r="AL43" s="529"/>
      <c r="AM43" s="529"/>
      <c r="AN43" s="249">
        <f t="shared" si="0"/>
        <v>0</v>
      </c>
    </row>
    <row r="44" spans="1:40" s="518" customFormat="1" ht="15" customHeight="1">
      <c r="A44" s="520">
        <v>27</v>
      </c>
      <c r="B44" s="23">
        <f t="shared" si="1"/>
        <v>42766</v>
      </c>
      <c r="C44" s="874"/>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529"/>
      <c r="AD44" s="529"/>
      <c r="AE44" s="529"/>
      <c r="AF44" s="529"/>
      <c r="AG44" s="529"/>
      <c r="AH44" s="529"/>
      <c r="AI44" s="529"/>
      <c r="AJ44" s="529"/>
      <c r="AK44" s="529"/>
      <c r="AL44" s="529"/>
      <c r="AM44" s="529"/>
      <c r="AN44" s="249">
        <f t="shared" si="0"/>
        <v>0</v>
      </c>
    </row>
    <row r="45" spans="1:40" s="518" customFormat="1" ht="15" customHeight="1">
      <c r="A45" s="520">
        <v>28</v>
      </c>
      <c r="B45" s="23">
        <f t="shared" si="1"/>
        <v>42735</v>
      </c>
      <c r="C45" s="874"/>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529"/>
      <c r="AE45" s="529"/>
      <c r="AF45" s="529"/>
      <c r="AG45" s="529"/>
      <c r="AH45" s="529"/>
      <c r="AI45" s="529"/>
      <c r="AJ45" s="529"/>
      <c r="AK45" s="529"/>
      <c r="AL45" s="529"/>
      <c r="AM45" s="529"/>
      <c r="AN45" s="249">
        <f t="shared" si="0"/>
        <v>0</v>
      </c>
    </row>
    <row r="46" spans="1:40" s="518" customFormat="1" ht="15" customHeight="1">
      <c r="A46" s="520">
        <v>29</v>
      </c>
      <c r="B46" s="23">
        <f t="shared" si="1"/>
        <v>42704</v>
      </c>
      <c r="C46" s="874"/>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529"/>
      <c r="AF46" s="529"/>
      <c r="AG46" s="529"/>
      <c r="AH46" s="529"/>
      <c r="AI46" s="529"/>
      <c r="AJ46" s="529"/>
      <c r="AK46" s="529"/>
      <c r="AL46" s="529"/>
      <c r="AM46" s="529"/>
      <c r="AN46" s="249">
        <f t="shared" si="0"/>
        <v>0</v>
      </c>
    </row>
    <row r="47" spans="1:40" s="518" customFormat="1" ht="15" customHeight="1">
      <c r="A47" s="520">
        <v>30</v>
      </c>
      <c r="B47" s="23">
        <f t="shared" si="1"/>
        <v>42674</v>
      </c>
      <c r="C47" s="874"/>
      <c r="D47" s="875"/>
      <c r="E47" s="875"/>
      <c r="F47" s="875"/>
      <c r="G47" s="875"/>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529"/>
      <c r="AG47" s="529"/>
      <c r="AH47" s="529"/>
      <c r="AI47" s="529"/>
      <c r="AJ47" s="529"/>
      <c r="AK47" s="529"/>
      <c r="AL47" s="529"/>
      <c r="AM47" s="529"/>
      <c r="AN47" s="249">
        <f t="shared" si="0"/>
        <v>0</v>
      </c>
    </row>
    <row r="48" spans="1:40" s="518" customFormat="1" ht="15" customHeight="1">
      <c r="A48" s="520">
        <v>31</v>
      </c>
      <c r="B48" s="23">
        <f t="shared" si="1"/>
        <v>42643</v>
      </c>
      <c r="C48" s="874"/>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529"/>
      <c r="AH48" s="529"/>
      <c r="AI48" s="529"/>
      <c r="AJ48" s="529"/>
      <c r="AK48" s="529"/>
      <c r="AL48" s="529"/>
      <c r="AM48" s="529"/>
      <c r="AN48" s="249">
        <f t="shared" si="0"/>
        <v>0</v>
      </c>
    </row>
    <row r="49" spans="1:40" s="518" customFormat="1" ht="15" customHeight="1">
      <c r="A49" s="520">
        <v>32</v>
      </c>
      <c r="B49" s="23">
        <f t="shared" si="1"/>
        <v>42613</v>
      </c>
      <c r="C49" s="874"/>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529"/>
      <c r="AI49" s="529"/>
      <c r="AJ49" s="529"/>
      <c r="AK49" s="529"/>
      <c r="AL49" s="529"/>
      <c r="AM49" s="529"/>
      <c r="AN49" s="249">
        <f t="shared" si="0"/>
        <v>0</v>
      </c>
    </row>
    <row r="50" spans="1:40" s="518" customFormat="1" ht="15" customHeight="1">
      <c r="A50" s="520">
        <v>33</v>
      </c>
      <c r="B50" s="23">
        <f t="shared" si="1"/>
        <v>42582</v>
      </c>
      <c r="C50" s="874"/>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529"/>
      <c r="AJ50" s="529"/>
      <c r="AK50" s="529"/>
      <c r="AL50" s="529"/>
      <c r="AM50" s="529"/>
      <c r="AN50" s="249">
        <f t="shared" si="0"/>
        <v>0</v>
      </c>
    </row>
    <row r="51" spans="1:40" s="518" customFormat="1" ht="15" customHeight="1">
      <c r="A51" s="520">
        <v>34</v>
      </c>
      <c r="B51" s="23">
        <f t="shared" si="1"/>
        <v>42551</v>
      </c>
      <c r="C51" s="874"/>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529"/>
      <c r="AK51" s="529"/>
      <c r="AL51" s="529"/>
      <c r="AM51" s="529"/>
      <c r="AN51" s="249">
        <f t="shared" si="0"/>
        <v>0</v>
      </c>
    </row>
    <row r="52" spans="1:40" s="518" customFormat="1" ht="15" customHeight="1">
      <c r="A52" s="520">
        <v>35</v>
      </c>
      <c r="B52" s="23">
        <f t="shared" si="1"/>
        <v>42521</v>
      </c>
      <c r="C52" s="874"/>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529"/>
      <c r="AL52" s="529"/>
      <c r="AM52" s="529"/>
      <c r="AN52" s="249">
        <f t="shared" si="0"/>
        <v>0</v>
      </c>
    </row>
    <row r="53" spans="1:40" s="518" customFormat="1" ht="15" customHeight="1">
      <c r="A53" s="520">
        <v>36</v>
      </c>
      <c r="B53" s="23">
        <f t="shared" si="1"/>
        <v>42490</v>
      </c>
      <c r="C53" s="874"/>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875"/>
      <c r="AK53" s="875"/>
      <c r="AL53" s="529"/>
      <c r="AM53" s="529"/>
      <c r="AN53" s="249">
        <f t="shared" si="0"/>
        <v>0</v>
      </c>
    </row>
    <row r="54" spans="1:40" s="518" customFormat="1" ht="15" customHeight="1" thickBot="1">
      <c r="A54" s="521">
        <v>37</v>
      </c>
      <c r="B54" s="522" t="s">
        <v>21</v>
      </c>
      <c r="C54" s="877"/>
      <c r="D54" s="878"/>
      <c r="E54" s="878"/>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K54" s="878"/>
      <c r="AL54" s="878"/>
      <c r="AM54" s="536"/>
      <c r="AN54" s="250">
        <f t="shared" si="0"/>
        <v>0</v>
      </c>
    </row>
    <row r="55" spans="1:40" s="518" customFormat="1" ht="20.25" customHeight="1">
      <c r="A55" s="519">
        <v>38</v>
      </c>
      <c r="B55" s="508" t="s">
        <v>364</v>
      </c>
      <c r="C55" s="251">
        <f t="shared" ref="C55:E55" si="2">SUM(C18:C54)</f>
        <v>0</v>
      </c>
      <c r="D55" s="251">
        <f t="shared" si="2"/>
        <v>0</v>
      </c>
      <c r="E55" s="251">
        <f t="shared" si="2"/>
        <v>0</v>
      </c>
      <c r="F55" s="251">
        <f t="shared" ref="F55:H55" si="3">SUM(F18:F54)</f>
        <v>0</v>
      </c>
      <c r="G55" s="251">
        <f t="shared" si="3"/>
        <v>0</v>
      </c>
      <c r="H55" s="251">
        <f t="shared" si="3"/>
        <v>0</v>
      </c>
      <c r="I55" s="251">
        <f t="shared" ref="I55:AM55" si="4">SUM(I18:I54)</f>
        <v>0</v>
      </c>
      <c r="J55" s="251">
        <f t="shared" si="4"/>
        <v>0</v>
      </c>
      <c r="K55" s="251">
        <f t="shared" si="4"/>
        <v>0</v>
      </c>
      <c r="L55" s="251">
        <f t="shared" si="4"/>
        <v>0</v>
      </c>
      <c r="M55" s="251">
        <f t="shared" si="4"/>
        <v>0</v>
      </c>
      <c r="N55" s="251">
        <f t="shared" si="4"/>
        <v>0</v>
      </c>
      <c r="O55" s="251">
        <f t="shared" si="4"/>
        <v>0</v>
      </c>
      <c r="P55" s="251">
        <f t="shared" si="4"/>
        <v>0</v>
      </c>
      <c r="Q55" s="251">
        <f t="shared" si="4"/>
        <v>0</v>
      </c>
      <c r="R55" s="251">
        <f t="shared" si="4"/>
        <v>0</v>
      </c>
      <c r="S55" s="251">
        <f t="shared" si="4"/>
        <v>0</v>
      </c>
      <c r="T55" s="251">
        <f t="shared" si="4"/>
        <v>0</v>
      </c>
      <c r="U55" s="251">
        <f t="shared" si="4"/>
        <v>0</v>
      </c>
      <c r="V55" s="251">
        <f t="shared" si="4"/>
        <v>0</v>
      </c>
      <c r="W55" s="251">
        <f t="shared" si="4"/>
        <v>0</v>
      </c>
      <c r="X55" s="251">
        <f t="shared" si="4"/>
        <v>0</v>
      </c>
      <c r="Y55" s="251">
        <f t="shared" si="4"/>
        <v>0</v>
      </c>
      <c r="Z55" s="251">
        <f t="shared" si="4"/>
        <v>0</v>
      </c>
      <c r="AA55" s="251">
        <f t="shared" si="4"/>
        <v>0</v>
      </c>
      <c r="AB55" s="251">
        <f t="shared" si="4"/>
        <v>0</v>
      </c>
      <c r="AC55" s="251">
        <f t="shared" si="4"/>
        <v>0</v>
      </c>
      <c r="AD55" s="251">
        <f t="shared" si="4"/>
        <v>0</v>
      </c>
      <c r="AE55" s="251">
        <f t="shared" si="4"/>
        <v>0</v>
      </c>
      <c r="AF55" s="251">
        <f t="shared" si="4"/>
        <v>0</v>
      </c>
      <c r="AG55" s="251">
        <f t="shared" si="4"/>
        <v>0</v>
      </c>
      <c r="AH55" s="251">
        <f t="shared" si="4"/>
        <v>0</v>
      </c>
      <c r="AI55" s="251">
        <f t="shared" si="4"/>
        <v>0</v>
      </c>
      <c r="AJ55" s="251">
        <f t="shared" si="4"/>
        <v>0</v>
      </c>
      <c r="AK55" s="251">
        <f t="shared" si="4"/>
        <v>0</v>
      </c>
      <c r="AL55" s="251">
        <f t="shared" si="4"/>
        <v>0</v>
      </c>
      <c r="AM55" s="251">
        <f t="shared" si="4"/>
        <v>0</v>
      </c>
      <c r="AN55" s="248">
        <f>SUM(AN18:AN54)</f>
        <v>0</v>
      </c>
    </row>
    <row r="56" spans="1:40" s="518" customFormat="1" ht="20.25" customHeight="1">
      <c r="A56" s="523">
        <v>39</v>
      </c>
      <c r="B56" s="181" t="s">
        <v>23</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249">
        <f>SUM(C56:AM56)</f>
        <v>0</v>
      </c>
    </row>
    <row r="57" spans="1:40" s="518" customFormat="1" ht="31.5" customHeight="1">
      <c r="A57" s="523">
        <v>40</v>
      </c>
      <c r="B57" s="509" t="s">
        <v>524</v>
      </c>
      <c r="C57" s="529"/>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249">
        <f>SUM(C57:AM57)</f>
        <v>0</v>
      </c>
    </row>
    <row r="58" spans="1:40" s="518" customFormat="1" ht="31.5" customHeight="1">
      <c r="A58" s="523">
        <v>41</v>
      </c>
      <c r="B58" s="335" t="s">
        <v>317</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253">
        <f>SUM(C58:AM58)</f>
        <v>0</v>
      </c>
    </row>
    <row r="59" spans="1:40" s="518" customFormat="1" ht="20.25" customHeight="1">
      <c r="A59" s="523">
        <v>42</v>
      </c>
      <c r="B59" s="335" t="s">
        <v>48</v>
      </c>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253">
        <f>SUM(C59:AM59)</f>
        <v>0</v>
      </c>
    </row>
    <row r="60" spans="1:40" s="518" customFormat="1" ht="20.25" customHeight="1">
      <c r="A60" s="523">
        <v>43</v>
      </c>
      <c r="B60" s="335" t="s">
        <v>47</v>
      </c>
      <c r="C60" s="529"/>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253">
        <f>SUM(C60:AM60)</f>
        <v>0</v>
      </c>
    </row>
    <row r="61" spans="1:40" s="518" customFormat="1" ht="46" customHeight="1">
      <c r="A61" s="523">
        <v>44</v>
      </c>
      <c r="B61" s="510" t="s">
        <v>530</v>
      </c>
      <c r="C61" s="252">
        <f t="shared" ref="C61:E61" si="5">SUM(C55:C60)</f>
        <v>0</v>
      </c>
      <c r="D61" s="252">
        <f t="shared" si="5"/>
        <v>0</v>
      </c>
      <c r="E61" s="252">
        <f t="shared" si="5"/>
        <v>0</v>
      </c>
      <c r="F61" s="252">
        <f t="shared" ref="F61:H61" si="6">SUM(F55:F60)</f>
        <v>0</v>
      </c>
      <c r="G61" s="252">
        <f t="shared" si="6"/>
        <v>0</v>
      </c>
      <c r="H61" s="252">
        <f t="shared" si="6"/>
        <v>0</v>
      </c>
      <c r="I61" s="252">
        <f t="shared" ref="I61:AN61" si="7">SUM(I55:I60)</f>
        <v>0</v>
      </c>
      <c r="J61" s="252">
        <f t="shared" si="7"/>
        <v>0</v>
      </c>
      <c r="K61" s="252">
        <f t="shared" si="7"/>
        <v>0</v>
      </c>
      <c r="L61" s="252">
        <f t="shared" si="7"/>
        <v>0</v>
      </c>
      <c r="M61" s="252">
        <f t="shared" si="7"/>
        <v>0</v>
      </c>
      <c r="N61" s="252">
        <f t="shared" si="7"/>
        <v>0</v>
      </c>
      <c r="O61" s="252">
        <f t="shared" si="7"/>
        <v>0</v>
      </c>
      <c r="P61" s="252">
        <f t="shared" si="7"/>
        <v>0</v>
      </c>
      <c r="Q61" s="252">
        <f t="shared" si="7"/>
        <v>0</v>
      </c>
      <c r="R61" s="252">
        <f t="shared" si="7"/>
        <v>0</v>
      </c>
      <c r="S61" s="252">
        <f t="shared" si="7"/>
        <v>0</v>
      </c>
      <c r="T61" s="252">
        <f t="shared" si="7"/>
        <v>0</v>
      </c>
      <c r="U61" s="252">
        <f t="shared" si="7"/>
        <v>0</v>
      </c>
      <c r="V61" s="252">
        <f t="shared" si="7"/>
        <v>0</v>
      </c>
      <c r="W61" s="252">
        <f t="shared" si="7"/>
        <v>0</v>
      </c>
      <c r="X61" s="252">
        <f t="shared" si="7"/>
        <v>0</v>
      </c>
      <c r="Y61" s="252">
        <f t="shared" si="7"/>
        <v>0</v>
      </c>
      <c r="Z61" s="252">
        <f t="shared" si="7"/>
        <v>0</v>
      </c>
      <c r="AA61" s="252">
        <f t="shared" si="7"/>
        <v>0</v>
      </c>
      <c r="AB61" s="252">
        <f t="shared" si="7"/>
        <v>0</v>
      </c>
      <c r="AC61" s="252">
        <f t="shared" si="7"/>
        <v>0</v>
      </c>
      <c r="AD61" s="252">
        <f t="shared" si="7"/>
        <v>0</v>
      </c>
      <c r="AE61" s="252">
        <f t="shared" si="7"/>
        <v>0</v>
      </c>
      <c r="AF61" s="252">
        <f t="shared" si="7"/>
        <v>0</v>
      </c>
      <c r="AG61" s="252">
        <f t="shared" si="7"/>
        <v>0</v>
      </c>
      <c r="AH61" s="252">
        <f t="shared" si="7"/>
        <v>0</v>
      </c>
      <c r="AI61" s="252">
        <f t="shared" si="7"/>
        <v>0</v>
      </c>
      <c r="AJ61" s="252">
        <f t="shared" si="7"/>
        <v>0</v>
      </c>
      <c r="AK61" s="252">
        <f t="shared" si="7"/>
        <v>0</v>
      </c>
      <c r="AL61" s="252">
        <f t="shared" si="7"/>
        <v>0</v>
      </c>
      <c r="AM61" s="252">
        <f t="shared" si="7"/>
        <v>0</v>
      </c>
      <c r="AN61" s="253">
        <f t="shared" si="7"/>
        <v>0</v>
      </c>
    </row>
    <row r="62" spans="1:40" s="518" customFormat="1" ht="31.5" customHeight="1">
      <c r="A62" s="336">
        <v>45</v>
      </c>
      <c r="B62" s="181" t="s">
        <v>241</v>
      </c>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253">
        <f>SUM(C62:AM62)</f>
        <v>0</v>
      </c>
    </row>
    <row r="63" spans="1:40" s="518" customFormat="1" ht="20.25" customHeight="1">
      <c r="A63" s="334">
        <v>46</v>
      </c>
      <c r="B63" s="182" t="s">
        <v>242</v>
      </c>
      <c r="C63" s="529"/>
      <c r="D63" s="529"/>
      <c r="E63" s="529"/>
      <c r="F63" s="529"/>
      <c r="G63" s="529"/>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253">
        <f>SUM(C63:AM63)</f>
        <v>0</v>
      </c>
    </row>
    <row r="64" spans="1:40" s="518" customFormat="1" ht="31.5" customHeight="1">
      <c r="A64" s="334">
        <v>47</v>
      </c>
      <c r="B64" s="510" t="s">
        <v>318</v>
      </c>
      <c r="C64" s="252">
        <f t="shared" ref="C64:E64" si="8">SUM(C62:C63)</f>
        <v>0</v>
      </c>
      <c r="D64" s="252">
        <f t="shared" si="8"/>
        <v>0</v>
      </c>
      <c r="E64" s="252">
        <f t="shared" si="8"/>
        <v>0</v>
      </c>
      <c r="F64" s="252">
        <f t="shared" ref="F64:H64" si="9">SUM(F62:F63)</f>
        <v>0</v>
      </c>
      <c r="G64" s="252">
        <f t="shared" si="9"/>
        <v>0</v>
      </c>
      <c r="H64" s="252">
        <f t="shared" si="9"/>
        <v>0</v>
      </c>
      <c r="I64" s="252">
        <f t="shared" ref="I64:AM64" si="10">SUM(I62:I63)</f>
        <v>0</v>
      </c>
      <c r="J64" s="252">
        <f t="shared" si="10"/>
        <v>0</v>
      </c>
      <c r="K64" s="252">
        <f t="shared" si="10"/>
        <v>0</v>
      </c>
      <c r="L64" s="252">
        <f t="shared" si="10"/>
        <v>0</v>
      </c>
      <c r="M64" s="252">
        <f t="shared" si="10"/>
        <v>0</v>
      </c>
      <c r="N64" s="252">
        <f t="shared" si="10"/>
        <v>0</v>
      </c>
      <c r="O64" s="252">
        <f t="shared" si="10"/>
        <v>0</v>
      </c>
      <c r="P64" s="252">
        <f t="shared" si="10"/>
        <v>0</v>
      </c>
      <c r="Q64" s="252">
        <f t="shared" si="10"/>
        <v>0</v>
      </c>
      <c r="R64" s="252">
        <f t="shared" si="10"/>
        <v>0</v>
      </c>
      <c r="S64" s="252">
        <f t="shared" si="10"/>
        <v>0</v>
      </c>
      <c r="T64" s="252">
        <f t="shared" si="10"/>
        <v>0</v>
      </c>
      <c r="U64" s="252">
        <f t="shared" si="10"/>
        <v>0</v>
      </c>
      <c r="V64" s="252">
        <f t="shared" si="10"/>
        <v>0</v>
      </c>
      <c r="W64" s="252">
        <f t="shared" si="10"/>
        <v>0</v>
      </c>
      <c r="X64" s="252">
        <f t="shared" si="10"/>
        <v>0</v>
      </c>
      <c r="Y64" s="252">
        <f t="shared" si="10"/>
        <v>0</v>
      </c>
      <c r="Z64" s="252">
        <f t="shared" si="10"/>
        <v>0</v>
      </c>
      <c r="AA64" s="252">
        <f t="shared" si="10"/>
        <v>0</v>
      </c>
      <c r="AB64" s="252">
        <f t="shared" si="10"/>
        <v>0</v>
      </c>
      <c r="AC64" s="252">
        <f t="shared" si="10"/>
        <v>0</v>
      </c>
      <c r="AD64" s="252">
        <f t="shared" si="10"/>
        <v>0</v>
      </c>
      <c r="AE64" s="252">
        <f t="shared" si="10"/>
        <v>0</v>
      </c>
      <c r="AF64" s="252">
        <f t="shared" si="10"/>
        <v>0</v>
      </c>
      <c r="AG64" s="252">
        <f t="shared" si="10"/>
        <v>0</v>
      </c>
      <c r="AH64" s="252">
        <f t="shared" si="10"/>
        <v>0</v>
      </c>
      <c r="AI64" s="252">
        <f t="shared" si="10"/>
        <v>0</v>
      </c>
      <c r="AJ64" s="252">
        <f t="shared" si="10"/>
        <v>0</v>
      </c>
      <c r="AK64" s="252">
        <f t="shared" si="10"/>
        <v>0</v>
      </c>
      <c r="AL64" s="252">
        <f t="shared" si="10"/>
        <v>0</v>
      </c>
      <c r="AM64" s="252">
        <f t="shared" si="10"/>
        <v>0</v>
      </c>
      <c r="AN64" s="253">
        <f>SUM(AN62:AN63)</f>
        <v>0</v>
      </c>
    </row>
    <row r="65" spans="1:40" s="518" customFormat="1" ht="20.25" customHeight="1" thickBot="1">
      <c r="A65" s="337">
        <v>48</v>
      </c>
      <c r="B65" s="511" t="s">
        <v>234</v>
      </c>
      <c r="C65" s="255">
        <f t="shared" ref="C65:E65" si="11">C61+C64</f>
        <v>0</v>
      </c>
      <c r="D65" s="255">
        <f t="shared" si="11"/>
        <v>0</v>
      </c>
      <c r="E65" s="255">
        <f t="shared" si="11"/>
        <v>0</v>
      </c>
      <c r="F65" s="255">
        <f t="shared" ref="F65:H65" si="12">F61+F64</f>
        <v>0</v>
      </c>
      <c r="G65" s="255">
        <f t="shared" si="12"/>
        <v>0</v>
      </c>
      <c r="H65" s="255">
        <f t="shared" si="12"/>
        <v>0</v>
      </c>
      <c r="I65" s="255">
        <f t="shared" ref="I65" si="13">I61+I64</f>
        <v>0</v>
      </c>
      <c r="J65" s="255">
        <f t="shared" ref="J65:AM65" si="14">J61+J64</f>
        <v>0</v>
      </c>
      <c r="K65" s="255">
        <f t="shared" si="14"/>
        <v>0</v>
      </c>
      <c r="L65" s="255">
        <f t="shared" si="14"/>
        <v>0</v>
      </c>
      <c r="M65" s="255">
        <f t="shared" si="14"/>
        <v>0</v>
      </c>
      <c r="N65" s="255">
        <f t="shared" si="14"/>
        <v>0</v>
      </c>
      <c r="O65" s="255">
        <f t="shared" si="14"/>
        <v>0</v>
      </c>
      <c r="P65" s="255">
        <f t="shared" si="14"/>
        <v>0</v>
      </c>
      <c r="Q65" s="255">
        <f t="shared" si="14"/>
        <v>0</v>
      </c>
      <c r="R65" s="255">
        <f t="shared" si="14"/>
        <v>0</v>
      </c>
      <c r="S65" s="255">
        <f t="shared" si="14"/>
        <v>0</v>
      </c>
      <c r="T65" s="255">
        <f t="shared" si="14"/>
        <v>0</v>
      </c>
      <c r="U65" s="255">
        <f t="shared" si="14"/>
        <v>0</v>
      </c>
      <c r="V65" s="255">
        <f t="shared" si="14"/>
        <v>0</v>
      </c>
      <c r="W65" s="255">
        <f t="shared" si="14"/>
        <v>0</v>
      </c>
      <c r="X65" s="255">
        <f t="shared" si="14"/>
        <v>0</v>
      </c>
      <c r="Y65" s="255">
        <f t="shared" si="14"/>
        <v>0</v>
      </c>
      <c r="Z65" s="255">
        <f t="shared" si="14"/>
        <v>0</v>
      </c>
      <c r="AA65" s="255">
        <f t="shared" si="14"/>
        <v>0</v>
      </c>
      <c r="AB65" s="255">
        <f t="shared" si="14"/>
        <v>0</v>
      </c>
      <c r="AC65" s="255">
        <f t="shared" si="14"/>
        <v>0</v>
      </c>
      <c r="AD65" s="255">
        <f t="shared" si="14"/>
        <v>0</v>
      </c>
      <c r="AE65" s="255">
        <f t="shared" si="14"/>
        <v>0</v>
      </c>
      <c r="AF65" s="255">
        <f t="shared" si="14"/>
        <v>0</v>
      </c>
      <c r="AG65" s="255">
        <f t="shared" si="14"/>
        <v>0</v>
      </c>
      <c r="AH65" s="255">
        <f t="shared" si="14"/>
        <v>0</v>
      </c>
      <c r="AI65" s="255">
        <f t="shared" si="14"/>
        <v>0</v>
      </c>
      <c r="AJ65" s="255">
        <f t="shared" si="14"/>
        <v>0</v>
      </c>
      <c r="AK65" s="255">
        <f t="shared" si="14"/>
        <v>0</v>
      </c>
      <c r="AL65" s="255">
        <f t="shared" si="14"/>
        <v>0</v>
      </c>
      <c r="AM65" s="255">
        <f t="shared" si="14"/>
        <v>0</v>
      </c>
      <c r="AN65" s="250">
        <f>AN61+AN64</f>
        <v>0</v>
      </c>
    </row>
    <row r="66" spans="1:40" ht="20.25" customHeight="1">
      <c r="A66" s="512" t="s">
        <v>319</v>
      </c>
      <c r="B66" s="513"/>
      <c r="C66" s="524"/>
      <c r="D66" s="524"/>
      <c r="E66" s="524"/>
      <c r="F66" s="524"/>
      <c r="G66" s="525"/>
      <c r="H66" s="525"/>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row>
    <row r="67" spans="1:40">
      <c r="A67" s="512" t="s">
        <v>320</v>
      </c>
      <c r="B67" s="514"/>
    </row>
  </sheetData>
  <sheetProtection algorithmName="SHA-512" hashValue="91D5uizx+wLuuNQwIPvfjddymrAPW98AVe1VP6/smqs4Bt64W7yYghFgO2PdFABlqpUUTKesWSSPj0iFo/lNUg==" saltValue="RBpeaZ9m1hJEt0VpnoLrWw==" spinCount="100000" sheet="1" objects="1" scenarios="1"/>
  <pageMargins left="1" right="0.75" top="1" bottom="1" header="0.25" footer="0.25"/>
  <pageSetup scale="36" fitToWidth="4" pageOrder="overThenDown" orientation="landscape" r:id="rId1"/>
  <headerFooter scaleWithDoc="0">
    <oddHeader>&amp;RState of New Mexico</oddHeader>
    <oddFooter>&amp;LVersion 4.0&amp;RPage &amp;P of &amp;N</oddFooter>
  </headerFooter>
  <colBreaks count="2" manualBreakCount="2">
    <brk id="15" max="65" man="1"/>
    <brk id="2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AE5FEF4C32AA4FAC29E785BDDCA1AB" ma:contentTypeVersion="12" ma:contentTypeDescription="Create a new document." ma:contentTypeScope="" ma:versionID="f76b2d41e1bde5ceb15f54f0595cc992">
  <xsd:schema xmlns:xsd="http://www.w3.org/2001/XMLSchema" xmlns:xs="http://www.w3.org/2001/XMLSchema" xmlns:p="http://schemas.microsoft.com/office/2006/metadata/properties" xmlns:ns2="1c537666-98de-4485-8b47-b51cbc79dc86" xmlns:ns3="a0feb453-af98-409e-be09-8a21d00ffeb9" xmlns:ns4="00d6d613-bd9d-47fd-bf82-0261ee610bb9" targetNamespace="http://schemas.microsoft.com/office/2006/metadata/properties" ma:root="true" ma:fieldsID="5ddf61d80cf5abee56570ff78f866a2c" ns2:_="" ns3:_="" ns4:_="">
    <xsd:import namespace="1c537666-98de-4485-8b47-b51cbc79dc86"/>
    <xsd:import namespace="a0feb453-af98-409e-be09-8a21d00ffeb9"/>
    <xsd:import namespace="00d6d613-bd9d-47fd-bf82-0261ee610bb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537666-98de-4485-8b47-b51cbc79dc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82f08d83-6ad9-4a19-ac92-930f74cde0b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0feb453-af98-409e-be09-8a21d00ffeb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d6d613-bd9d-47fd-bf82-0261ee610bb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ff4c100e-e01d-4286-aa91-745afbd696c7}" ma:internalName="TaxCatchAll" ma:showField="CatchAllData" ma:web="a0feb453-af98-409e-be09-8a21d00ffe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c537666-98de-4485-8b47-b51cbc79dc86">
      <Terms xmlns="http://schemas.microsoft.com/office/infopath/2007/PartnerControls"/>
    </lcf76f155ced4ddcb4097134ff3c332f>
    <TaxCatchAll xmlns="00d6d613-bd9d-47fd-bf82-0261ee610bb9" xsi:nil="true"/>
  </documentManagement>
</p:properties>
</file>

<file path=customXml/itemProps1.xml><?xml version="1.0" encoding="utf-8"?>
<ds:datastoreItem xmlns:ds="http://schemas.openxmlformats.org/officeDocument/2006/customXml" ds:itemID="{DDD0A06D-2342-4D96-92C0-15085A01EC3D}"/>
</file>

<file path=customXml/itemProps2.xml><?xml version="1.0" encoding="utf-8"?>
<ds:datastoreItem xmlns:ds="http://schemas.openxmlformats.org/officeDocument/2006/customXml" ds:itemID="{73F121E0-0F36-49F4-918D-0668F0F8B6ED}"/>
</file>

<file path=customXml/itemProps3.xml><?xml version="1.0" encoding="utf-8"?>
<ds:datastoreItem xmlns:ds="http://schemas.openxmlformats.org/officeDocument/2006/customXml" ds:itemID="{6680C085-5E7B-4EBF-BD13-5D16CF040D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36</vt:i4>
      </vt:variant>
    </vt:vector>
  </HeadingPairs>
  <TitlesOfParts>
    <vt:vector size="62" baseType="lpstr">
      <vt:lpstr>Information Input</vt:lpstr>
      <vt:lpstr>Contents</vt:lpstr>
      <vt:lpstr>Report 1</vt:lpstr>
      <vt:lpstr>Report 2</vt:lpstr>
      <vt:lpstr>Report 3</vt:lpstr>
      <vt:lpstr>Report 4A</vt:lpstr>
      <vt:lpstr>Report 4B</vt:lpstr>
      <vt:lpstr>Report 5A</vt:lpstr>
      <vt:lpstr>Report 5D</vt:lpstr>
      <vt:lpstr>Report 5H</vt:lpstr>
      <vt:lpstr>Report 5I</vt:lpstr>
      <vt:lpstr>Report 5J</vt:lpstr>
      <vt:lpstr>Report 5K</vt:lpstr>
      <vt:lpstr>Report 5L</vt:lpstr>
      <vt:lpstr>Report 5M</vt:lpstr>
      <vt:lpstr>Report 6</vt:lpstr>
      <vt:lpstr>Report 7</vt:lpstr>
      <vt:lpstr>Report 8</vt:lpstr>
      <vt:lpstr>Report 9 </vt:lpstr>
      <vt:lpstr>Report 10</vt:lpstr>
      <vt:lpstr>Report 12B</vt:lpstr>
      <vt:lpstr>Report 15</vt:lpstr>
      <vt:lpstr>Notes</vt:lpstr>
      <vt:lpstr>Analysis</vt:lpstr>
      <vt:lpstr>Check Totals</vt:lpstr>
      <vt:lpstr>Data Export</vt:lpstr>
      <vt:lpstr>Analysis!Print_Area</vt:lpstr>
      <vt:lpstr>'Check Totals'!Print_Area</vt:lpstr>
      <vt:lpstr>Contents!Print_Area</vt:lpstr>
      <vt:lpstr>'Information Input'!Print_Area</vt:lpstr>
      <vt:lpstr>Notes!Print_Area</vt:lpstr>
      <vt:lpstr>'Report 1'!Print_Area</vt:lpstr>
      <vt:lpstr>'Report 10'!Print_Area</vt:lpstr>
      <vt:lpstr>'Report 12B'!Print_Area</vt:lpstr>
      <vt:lpstr>'Report 15'!Print_Area</vt:lpstr>
      <vt:lpstr>'Report 3'!Print_Area</vt:lpstr>
      <vt:lpstr>'Report 4A'!Print_Area</vt:lpstr>
      <vt:lpstr>'Report 4B'!Print_Area</vt:lpstr>
      <vt:lpstr>'Report 6'!Print_Area</vt:lpstr>
      <vt:lpstr>'Report 7'!Print_Area</vt:lpstr>
      <vt:lpstr>'Report 8'!Print_Area</vt:lpstr>
      <vt:lpstr>'Report 9 '!Print_Area</vt:lpstr>
      <vt:lpstr>'Check Totals'!Print_Titles</vt:lpstr>
      <vt:lpstr>Notes!Print_Titles</vt:lpstr>
      <vt:lpstr>'Report 1'!Print_Titles</vt:lpstr>
      <vt:lpstr>'Report 10'!Print_Titles</vt:lpstr>
      <vt:lpstr>'Report 12B'!Print_Titles</vt:lpstr>
      <vt:lpstr>'Report 15'!Print_Titles</vt:lpstr>
      <vt:lpstr>'Report 2'!Print_Titles</vt:lpstr>
      <vt:lpstr>'Report 3'!Print_Titles</vt:lpstr>
      <vt:lpstr>'Report 4A'!Print_Titles</vt:lpstr>
      <vt:lpstr>'Report 4B'!Print_Titles</vt:lpstr>
      <vt:lpstr>'Report 5A'!Print_Titles</vt:lpstr>
      <vt:lpstr>'Report 5D'!Print_Titles</vt:lpstr>
      <vt:lpstr>'Report 5H'!Print_Titles</vt:lpstr>
      <vt:lpstr>'Report 5I'!Print_Titles</vt:lpstr>
      <vt:lpstr>'Report 5J'!Print_Titles</vt:lpstr>
      <vt:lpstr>'Report 5K'!Print_Titles</vt:lpstr>
      <vt:lpstr>'Report 5L'!Print_Titles</vt:lpstr>
      <vt:lpstr>'Report 5M'!Print_Titles</vt:lpstr>
      <vt:lpstr>'Report 8'!Print_Titles</vt:lpstr>
      <vt:lpstr>'Report 9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2016-09-07T19:51:37Z</dcterms:created>
  <dcterms:modified xsi:type="dcterms:W3CDTF">2022-03-16T22:25:12Z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2021-12-21T15:38:00Z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94e2624f-16dc-4c50-9b9d-2d24ac917291</vt:lpwstr>
  </property>
  <property fmtid="{D5CDD505-2E9C-101B-9397-08002B2CF9AE}" pid="8" name="MSIP_Label_38f1469a-2c2a-4aee-b92b-090d4c5468ff_ContentBits">
    <vt:lpwstr>0</vt:lpwstr>
  </property>
  <property fmtid="{D5CDD505-2E9C-101B-9397-08002B2CF9AE}" pid="9" name="ContentTypeId">
    <vt:lpwstr>0x0101000DAE5FEF4C32AA4FAC29E785BDDCA1AB</vt:lpwstr>
  </property>
</Properties>
</file>